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moreno\Documents\IDRD\2025\derechos de petición\proposicion 334\"/>
    </mc:Choice>
  </mc:AlternateContent>
  <xr:revisionPtr revIDLastSave="0" documentId="13_ncr:1_{C2CEC2B4-5557-4D13-BFE7-A6FF71C8437A}" xr6:coauthVersionLast="47" xr6:coauthVersionMax="47" xr10:uidLastSave="{00000000-0000-0000-0000-000000000000}"/>
  <bookViews>
    <workbookView xWindow="-120" yWindow="-120" windowWidth="25440" windowHeight="15390" firstSheet="4" activeTab="4" xr2:uid="{00000000-000D-0000-FFFF-FFFF00000000}"/>
  </bookViews>
  <sheets>
    <sheet name="Hoja1" sheetId="1" state="hidden" r:id="rId1"/>
    <sheet name="SCRD" sheetId="2" state="hidden" r:id="rId2"/>
    <sheet name="OFB" sheetId="7" state="hidden" r:id="rId3"/>
    <sheet name="IDRD completa" sheetId="9" state="hidden" r:id="rId4"/>
    <sheet name="IDRD" sheetId="6" r:id="rId5"/>
    <sheet name="IDPC" sheetId="5" state="hidden" r:id="rId6"/>
    <sheet name="IDARTES" sheetId="4" state="hidden" r:id="rId7"/>
    <sheet name="FUGA" sheetId="3" state="hidden" r:id="rId8"/>
  </sheets>
  <definedNames>
    <definedName name="_xlnm._FilterDatabase" localSheetId="0" hidden="1">Hoja1!$A$2:$XEH$86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15" i="9" l="1"/>
  <c r="AJ14" i="9"/>
  <c r="S14" i="9"/>
  <c r="R14" i="9"/>
  <c r="Q14" i="9"/>
  <c r="N14" i="9"/>
  <c r="M14" i="9"/>
  <c r="L14" i="9"/>
  <c r="K14" i="9"/>
  <c r="J14" i="9"/>
  <c r="I14" i="9"/>
  <c r="H14" i="9"/>
  <c r="AE13" i="9"/>
  <c r="Z13" i="9"/>
  <c r="AE12" i="9"/>
  <c r="Z12" i="9"/>
  <c r="AE11" i="9"/>
  <c r="Z11" i="9"/>
  <c r="AE10" i="9"/>
  <c r="Z10" i="9"/>
  <c r="AE9" i="9"/>
  <c r="Z9" i="9"/>
  <c r="AE8" i="9"/>
  <c r="Z8" i="9"/>
  <c r="AE7" i="9"/>
  <c r="Z7" i="9"/>
  <c r="AE6" i="9"/>
  <c r="Z6" i="9"/>
  <c r="AE5" i="9"/>
  <c r="Z5" i="9"/>
  <c r="AE4" i="9"/>
  <c r="Z4" i="9"/>
  <c r="AE3" i="9"/>
  <c r="Y3" i="9"/>
  <c r="Y14" i="9" s="1"/>
  <c r="Y16" i="9" s="1"/>
  <c r="X3" i="9"/>
  <c r="X14" i="9" s="1"/>
  <c r="X16" i="9" s="1"/>
  <c r="W3" i="9"/>
  <c r="U3" i="9"/>
  <c r="U14" i="9" s="1"/>
  <c r="U16" i="9" s="1"/>
  <c r="AE2" i="9"/>
  <c r="W2" i="9"/>
  <c r="Z2" i="9" s="1"/>
  <c r="AE33" i="2"/>
  <c r="T33" i="2"/>
  <c r="U33" i="2"/>
  <c r="V33" i="2"/>
  <c r="AB32" i="2"/>
  <c r="W32" i="2"/>
  <c r="AB31" i="2"/>
  <c r="W31" i="2"/>
  <c r="AB30" i="2"/>
  <c r="W30" i="2"/>
  <c r="AB29" i="2"/>
  <c r="W29" i="2"/>
  <c r="AB28" i="2"/>
  <c r="W28" i="2"/>
  <c r="AB27" i="2"/>
  <c r="W27" i="2"/>
  <c r="AB26" i="2"/>
  <c r="W26" i="2"/>
  <c r="AB25" i="2"/>
  <c r="W25" i="2"/>
  <c r="AB24" i="2"/>
  <c r="W24" i="2"/>
  <c r="AB23" i="2"/>
  <c r="W23" i="2"/>
  <c r="AB22" i="2"/>
  <c r="W22" i="2"/>
  <c r="AB21" i="2"/>
  <c r="W21" i="2"/>
  <c r="AB20" i="2"/>
  <c r="W20" i="2"/>
  <c r="AB19" i="2"/>
  <c r="W19" i="2"/>
  <c r="AB18" i="2"/>
  <c r="W18" i="2"/>
  <c r="AB17" i="2"/>
  <c r="W17" i="2"/>
  <c r="AB16" i="2"/>
  <c r="W16" i="2"/>
  <c r="AB15" i="2"/>
  <c r="W15" i="2"/>
  <c r="AB14" i="2"/>
  <c r="W14" i="2"/>
  <c r="AB13" i="2"/>
  <c r="W13" i="2"/>
  <c r="AB12" i="2"/>
  <c r="W12" i="2"/>
  <c r="AB11" i="2"/>
  <c r="W11" i="2"/>
  <c r="AB10" i="2"/>
  <c r="W10" i="2"/>
  <c r="AB9" i="2"/>
  <c r="W9" i="2"/>
  <c r="AB8" i="2"/>
  <c r="W8" i="2"/>
  <c r="AB7" i="2"/>
  <c r="W7" i="2"/>
  <c r="AB6" i="2"/>
  <c r="W6" i="2"/>
  <c r="AB5" i="2"/>
  <c r="W5" i="2"/>
  <c r="AB4" i="2"/>
  <c r="W4" i="2"/>
  <c r="AB3" i="2"/>
  <c r="W3" i="2"/>
  <c r="AB2" i="2"/>
  <c r="W2" i="2"/>
  <c r="AE8" i="7"/>
  <c r="T8" i="7"/>
  <c r="U8" i="7"/>
  <c r="V8" i="7"/>
  <c r="AB7" i="7"/>
  <c r="W7" i="7"/>
  <c r="AB6" i="7"/>
  <c r="W6" i="7"/>
  <c r="AB5" i="7"/>
  <c r="W5" i="7"/>
  <c r="AB4" i="7"/>
  <c r="W4" i="7"/>
  <c r="AB3" i="7"/>
  <c r="W3" i="7"/>
  <c r="W8" i="7" s="1"/>
  <c r="AB2" i="7"/>
  <c r="W2" i="7"/>
  <c r="AE15" i="5"/>
  <c r="T15" i="5"/>
  <c r="U15" i="5"/>
  <c r="V15" i="5"/>
  <c r="AB14" i="5"/>
  <c r="W14" i="5"/>
  <c r="AB13" i="5"/>
  <c r="W13" i="5"/>
  <c r="AB12" i="5"/>
  <c r="W12" i="5"/>
  <c r="AB11" i="5"/>
  <c r="W11" i="5"/>
  <c r="AB10" i="5"/>
  <c r="W10" i="5"/>
  <c r="AB9" i="5"/>
  <c r="W9" i="5"/>
  <c r="AB8" i="5"/>
  <c r="W8" i="5"/>
  <c r="AB7" i="5"/>
  <c r="W7" i="5"/>
  <c r="AB6" i="5"/>
  <c r="W6" i="5"/>
  <c r="AB5" i="5"/>
  <c r="W5" i="5"/>
  <c r="AB4" i="5"/>
  <c r="W4" i="5"/>
  <c r="AB3" i="5"/>
  <c r="W3" i="5"/>
  <c r="AB2" i="5"/>
  <c r="W2" i="5"/>
  <c r="AE16" i="4"/>
  <c r="T16" i="4"/>
  <c r="U16" i="4"/>
  <c r="V16" i="4"/>
  <c r="W15" i="4"/>
  <c r="AB14" i="4"/>
  <c r="W14" i="4"/>
  <c r="AB13" i="4"/>
  <c r="W13" i="4"/>
  <c r="AB12" i="4"/>
  <c r="W12" i="4"/>
  <c r="AB11" i="4"/>
  <c r="W11" i="4"/>
  <c r="AB10" i="4"/>
  <c r="W10" i="4"/>
  <c r="AB9" i="4"/>
  <c r="W9" i="4"/>
  <c r="AB8" i="4"/>
  <c r="W8" i="4"/>
  <c r="AB7" i="4"/>
  <c r="W7" i="4"/>
  <c r="AB6" i="4"/>
  <c r="W6" i="4"/>
  <c r="AB5" i="4"/>
  <c r="W5" i="4"/>
  <c r="AB4" i="4"/>
  <c r="W4" i="4"/>
  <c r="AB3" i="4"/>
  <c r="W3" i="4"/>
  <c r="AB2" i="4"/>
  <c r="W2" i="4"/>
  <c r="AB11" i="3"/>
  <c r="AB10" i="3"/>
  <c r="W10" i="3"/>
  <c r="AB9" i="3"/>
  <c r="W9" i="3"/>
  <c r="AB8" i="3"/>
  <c r="W8" i="3"/>
  <c r="AB7" i="3"/>
  <c r="W7" i="3"/>
  <c r="AB6" i="3"/>
  <c r="W6" i="3"/>
  <c r="AB5" i="3"/>
  <c r="W5" i="3"/>
  <c r="AB4" i="3"/>
  <c r="W4" i="3"/>
  <c r="AB3" i="3"/>
  <c r="W3" i="3"/>
  <c r="AE12" i="3"/>
  <c r="T12" i="3"/>
  <c r="U12" i="3"/>
  <c r="V12" i="3"/>
  <c r="W2" i="3"/>
  <c r="AB2" i="3"/>
  <c r="S12" i="3"/>
  <c r="H12" i="3"/>
  <c r="I12" i="3"/>
  <c r="J12" i="3"/>
  <c r="K12" i="3"/>
  <c r="L12" i="3"/>
  <c r="M12" i="3"/>
  <c r="O12" i="3"/>
  <c r="P12" i="3"/>
  <c r="Q12" i="3"/>
  <c r="R12" i="3"/>
  <c r="G12" i="3"/>
  <c r="H16" i="4"/>
  <c r="I16" i="4"/>
  <c r="J16" i="4"/>
  <c r="K16" i="4"/>
  <c r="L16" i="4"/>
  <c r="M16" i="4"/>
  <c r="O16" i="4"/>
  <c r="P16" i="4"/>
  <c r="Q16" i="4"/>
  <c r="R16" i="4"/>
  <c r="S16" i="4"/>
  <c r="G16" i="4"/>
  <c r="H15" i="5"/>
  <c r="I15" i="5"/>
  <c r="J15" i="5"/>
  <c r="K15" i="5"/>
  <c r="L15" i="5"/>
  <c r="M15" i="5"/>
  <c r="O15" i="5"/>
  <c r="P15" i="5"/>
  <c r="Q15" i="5"/>
  <c r="R15" i="5"/>
  <c r="S15" i="5"/>
  <c r="G15" i="5"/>
  <c r="H8" i="7"/>
  <c r="I8" i="7"/>
  <c r="J8" i="7"/>
  <c r="K8" i="7"/>
  <c r="L8" i="7"/>
  <c r="M8" i="7"/>
  <c r="O8" i="7"/>
  <c r="P8" i="7"/>
  <c r="Q8" i="7"/>
  <c r="R8" i="7"/>
  <c r="S8" i="7"/>
  <c r="G8" i="7"/>
  <c r="H33" i="2"/>
  <c r="I33" i="2"/>
  <c r="J33" i="2"/>
  <c r="K33" i="2"/>
  <c r="L33" i="2"/>
  <c r="M33" i="2"/>
  <c r="O33" i="2"/>
  <c r="P33" i="2"/>
  <c r="Q33" i="2"/>
  <c r="R33" i="2"/>
  <c r="S33" i="2"/>
  <c r="G33" i="2"/>
  <c r="Q71" i="1"/>
  <c r="N71" i="1"/>
  <c r="G71" i="1"/>
  <c r="P68" i="1"/>
  <c r="N68" i="1"/>
  <c r="G68" i="1"/>
  <c r="N62" i="1"/>
  <c r="N61" i="1"/>
  <c r="P48" i="1"/>
  <c r="G48" i="1"/>
  <c r="P47" i="1"/>
  <c r="G47" i="1"/>
  <c r="N46" i="1"/>
  <c r="N40" i="1"/>
  <c r="P39" i="1"/>
  <c r="N39" i="1"/>
  <c r="G39" i="1"/>
  <c r="P34" i="1"/>
  <c r="G34" i="1"/>
  <c r="P32" i="1"/>
  <c r="M32" i="1"/>
  <c r="P30" i="1"/>
  <c r="G24" i="1"/>
  <c r="N20" i="1"/>
  <c r="G20" i="1"/>
  <c r="W16" i="4" l="1"/>
  <c r="W14" i="9"/>
  <c r="W16" i="9" s="1"/>
  <c r="Z3" i="9"/>
  <c r="Z14" i="9" s="1"/>
  <c r="Z16" i="9" s="1"/>
  <c r="G86" i="1"/>
  <c r="W12" i="3"/>
  <c r="W15" i="5"/>
  <c r="W33" i="2"/>
  <c r="AA15" i="9" l="1"/>
</calcChain>
</file>

<file path=xl/sharedStrings.xml><?xml version="1.0" encoding="utf-8"?>
<sst xmlns="http://schemas.openxmlformats.org/spreadsheetml/2006/main" count="2042" uniqueCount="419">
  <si>
    <t># Obj.</t>
  </si>
  <si>
    <t>Objetivo Estrategico</t>
  </si>
  <si>
    <t># Prog.</t>
  </si>
  <si>
    <t>Programa</t>
  </si>
  <si>
    <t>Meta Producto</t>
  </si>
  <si>
    <t>Alcance Meta</t>
  </si>
  <si>
    <t>Inversión Pesos Corrientes</t>
  </si>
  <si>
    <t>Sector</t>
  </si>
  <si>
    <t>Entidad</t>
  </si>
  <si>
    <t>ID Producto Politica Publica</t>
  </si>
  <si>
    <t>Nombre del Indicador</t>
  </si>
  <si>
    <t>Formula del Indicador</t>
  </si>
  <si>
    <t>Linea Base</t>
  </si>
  <si>
    <t>Magnitud Meta 2028</t>
  </si>
  <si>
    <t>Fuente Linea Base</t>
  </si>
  <si>
    <t>Transferencias Distrito (Ordinario)</t>
  </si>
  <si>
    <t>Transferencias Nación (SGP, Cofinanciación)</t>
  </si>
  <si>
    <t>Recursos propios (ingresos, estampillas, multas, recaudo)</t>
  </si>
  <si>
    <t>Bogotá se siente segura</t>
  </si>
  <si>
    <t>Diálogo social y cultura ciudadana para la convivencia pacifica y la recuperacion de la confianza</t>
  </si>
  <si>
    <r>
      <rPr>
        <b/>
        <sz val="10"/>
        <color rgb="FF1F1F1F"/>
        <rFont val="Calibri"/>
        <family val="2"/>
      </rPr>
      <t>1.</t>
    </r>
    <r>
      <rPr>
        <sz val="10"/>
        <color rgb="FF1F1F1F"/>
        <rFont val="Calibri"/>
        <family val="2"/>
      </rPr>
      <t xml:space="preserve"> Implementar </t>
    </r>
    <r>
      <rPr>
        <b/>
        <sz val="12"/>
        <color rgb="FF1F1F1F"/>
        <rFont val="Calibri"/>
        <family val="2"/>
      </rPr>
      <t>6</t>
    </r>
    <r>
      <rPr>
        <sz val="10"/>
        <color rgb="FF1F1F1F"/>
        <rFont val="Calibri"/>
        <family val="2"/>
      </rPr>
      <t xml:space="preserve"> estrategias de cultura ciudadana que promuevan la convivencia, confianza y el respeto por las instituciones y por la vida.</t>
    </r>
  </si>
  <si>
    <t xml:space="preserve">Incluye:
-relaciones vecinales en los barrios
-convivencia pacifica en el estadio y el barrismo social
-los grupos culturales que median en el espacio público
- aceptación y promoción de la diferencia
- la coexistencia intergeneracional y regional
- confianza hacia las instituciones y fuerza pública. </t>
  </si>
  <si>
    <t>CULTURA, RECREACIÓN Y DEPORTE</t>
  </si>
  <si>
    <t>Secretaría Distrital de Cultura, Recreación y Deporte - SCRD</t>
  </si>
  <si>
    <t>Cultura Ciudadana_1.1.1
Cultura Ciudadana_1.1.2
Cultura Ciudadana_2.2.1
Cultura Ciudadana_2.2.2
Cultura Ciudadana_2.2.3
Cultura Ciudadana_2.2.5
Cultura Ciudadana_2.2.6
Cultura Ciudadana_3.1.1
Cultura Ciudadana_3.1.2
Cultura Ciudadana_4.1.1
Cultura Ciudadana_4.1.3</t>
  </si>
  <si>
    <t>Estrategias de cuultura ciudadana realizadas</t>
  </si>
  <si>
    <t>Sumatoria de estrategias de cultura ciudadana realizadas</t>
  </si>
  <si>
    <t>Observatorios de Cultura</t>
  </si>
  <si>
    <r>
      <rPr>
        <b/>
        <sz val="10"/>
        <color rgb="FF1F1F1F"/>
        <rFont val="Calibri"/>
        <family val="2"/>
      </rPr>
      <t>2.</t>
    </r>
    <r>
      <rPr>
        <sz val="10"/>
        <color rgb="FF1F1F1F"/>
        <rFont val="Calibri"/>
        <family val="2"/>
      </rPr>
      <t xml:space="preserve"> Implementar </t>
    </r>
    <r>
      <rPr>
        <b/>
        <sz val="12"/>
        <color rgb="FF1F1F1F"/>
        <rFont val="Calibri"/>
        <family val="2"/>
      </rPr>
      <t>4</t>
    </r>
    <r>
      <rPr>
        <sz val="10"/>
        <color rgb="FF1F1F1F"/>
        <rFont val="Calibri"/>
        <family val="2"/>
      </rPr>
      <t xml:space="preserve"> estrategias que promuevan la cultura ambiental y la relación con todo ser viviente.</t>
    </r>
  </si>
  <si>
    <t>Las estrategias a implementar son: 
*Separación de residuos
*Cuidado de todo ser vivo
*Corresponsabilidad ambiental
*Economía circular (Las estrategias se desarrollarán de manera articulada con los sectores a cargo del tema: Habitat, Ambiente, Dllo Económico)
El alcance será en los espacios públicos y privados</t>
  </si>
  <si>
    <t>Cultura Ciudadana_1.1.1
Cultura Ciudadana_1.1.2</t>
  </si>
  <si>
    <t>Estrategias para la promocion de la cultura ambiental y la relación con todo ser viviente</t>
  </si>
  <si>
    <t>Sumatoria de estrategias que promuevan la cultura ambiental y la relación con todo ser viviente</t>
  </si>
  <si>
    <t>Fuente propia registro de estrategias</t>
  </si>
  <si>
    <r>
      <rPr>
        <b/>
        <sz val="10"/>
        <color rgb="FF1F1F1F"/>
        <rFont val="Calibri"/>
        <family val="2"/>
      </rPr>
      <t>3.</t>
    </r>
    <r>
      <rPr>
        <sz val="10"/>
        <color rgb="FF1F1F1F"/>
        <rFont val="Calibri"/>
        <family val="2"/>
      </rPr>
      <t xml:space="preserve"> Vincular a </t>
    </r>
    <r>
      <rPr>
        <b/>
        <sz val="12"/>
        <color rgb="FF1F1F1F"/>
        <rFont val="Calibri"/>
        <family val="2"/>
      </rPr>
      <t>15.000</t>
    </r>
    <r>
      <rPr>
        <sz val="10"/>
        <color rgb="FF1F1F1F"/>
        <rFont val="Calibri"/>
        <family val="2"/>
      </rPr>
      <t xml:space="preserve"> personas en acciones pedagógicas y de apropiación que fortalezcan la identidad cultural y el orgullo por la ciudad</t>
    </r>
  </si>
  <si>
    <t>Implementar acciones de formación y vinculación a través de un programa intersectorial que consolidé la oferta gastronómica de Bogotá promoviendo comportamientos ciudadanos que reconozcan la diversidad cultural y gastrónomica que nos une como ciudad, así como, el desarrollo de semilleros de cultura ciudadana que fortalezcan las redes y relaciones vecinales para la identidad cultural y el orgullo por Bogotá. También, realizará la Bienal de Arte Urbano, que tiene como propósito afianzar la identidad y el orgullo bogotano resaltando los valores artísticos, culturales, estéticos y comunitarios en el espacio público de la ciudad</t>
  </si>
  <si>
    <t>Cultura Ciudadana_4.1.4
Cultura Ciudadana_5.1.3
Adultez_5.1.1
Vejez_5.1.17
Familias_1.1.2</t>
  </si>
  <si>
    <t>Participantes en la Escuela de Multiplicadores de Cultura Ciudadana</t>
  </si>
  <si>
    <t>Sumatoria de los participantes en la Escuela de Multiplicadores de Cultura Ciudadana</t>
  </si>
  <si>
    <t>Fuente propia inscripciones a la escuela de multiplicadores, virtual y preencial</t>
  </si>
  <si>
    <r>
      <rPr>
        <b/>
        <sz val="10"/>
        <color rgb="FF1F1F1F"/>
        <rFont val="Calibri"/>
        <family val="2"/>
      </rPr>
      <t>4.</t>
    </r>
    <r>
      <rPr>
        <sz val="10"/>
        <color rgb="FF1F1F1F"/>
        <rFont val="Calibri"/>
        <family val="2"/>
      </rPr>
      <t xml:space="preserve"> Realizar </t>
    </r>
    <r>
      <rPr>
        <b/>
        <sz val="12"/>
        <color rgb="FF1F1F1F"/>
        <rFont val="Calibri"/>
        <family val="2"/>
      </rPr>
      <t>120</t>
    </r>
    <r>
      <rPr>
        <sz val="10"/>
        <color rgb="FF1F1F1F"/>
        <rFont val="Calibri"/>
        <family val="2"/>
      </rPr>
      <t xml:space="preserve"> investigaciones que permitan consolidar una herramienta de medición de ciudad y cultura, para articular a Bogotá con otros centros de pensamiento de Iberoamérica.</t>
    </r>
  </si>
  <si>
    <t xml:space="preserve">Se fortalecerá el sistema de información de ciudad y cultura, buscando una plataforma que lo soporte realizando investigaciones, espacios de encuentro internacional, encuentros académicos entre pares, intercambios con otros observatorios y la producción de publicaciones.
120 investigaciones que integran los siguientes productos o actividades:
120 encuestas (probabilísticas y no probabilísticas), 80 sondeos y/o conteos (encuestas no probabilisticas cortas y/o operativos de conteos en acciones específicas) y 240 operativos de campo (observaciones en campo, apoyos logísticos apoyos logísticos)." </t>
  </si>
  <si>
    <t>Cultura Ciudadana_5.1.2
Cultura Ciudadana_5.1.1
Cultura Ciudadana_5.1.4
Infancia_2.2.2 
Infancia_ 2.2.15
Economía Cultural_1.3.1 
Economía Cultural_5.1.4
Economía Cultural_5.1.2
Deporte_ 1.1.2</t>
  </si>
  <si>
    <t>Total de investigaciones realizadas y publicadas.</t>
  </si>
  <si>
    <t>Sumatoria de investigaciones realizadas y publicadas.</t>
  </si>
  <si>
    <t>Obsevatorio</t>
  </si>
  <si>
    <t>Cero tolerancia a las violencias contra las mujeres y basadas en género"</t>
  </si>
  <si>
    <r>
      <rPr>
        <b/>
        <sz val="10"/>
        <color rgb="FF1F1F1F"/>
        <rFont val="Calibri"/>
        <family val="2"/>
      </rPr>
      <t>5.</t>
    </r>
    <r>
      <rPr>
        <sz val="10"/>
        <color rgb="FF1F1F1F"/>
        <rFont val="Calibri"/>
        <family val="2"/>
      </rPr>
      <t xml:space="preserve"> Realizar </t>
    </r>
    <r>
      <rPr>
        <b/>
        <sz val="12"/>
        <color rgb="FF1F1F1F"/>
        <rFont val="Calibri"/>
        <family val="2"/>
      </rPr>
      <t>40.000</t>
    </r>
    <r>
      <rPr>
        <sz val="10"/>
        <color rgb="FF1F1F1F"/>
        <rFont val="Calibri"/>
        <family val="2"/>
      </rPr>
      <t xml:space="preserve"> atenciones para la transformación de imaginarios en torno al machismo, la diversidad, la diferencia, y para la reducción de las violencias basadas en género.</t>
    </r>
  </si>
  <si>
    <t>Esta meta se va a lograr a través de las implementación del enfoque de transformaciones culturales en la redistribución del cuidado y la erradicación de violencias machistas y de género con las estrategias: Línea calma; Escuela de hombres al cuidado; SOMOS; así como los modelos, enfoques y  estrategias adicionales que se diseñen e implementen enfocadas en la transformación de imaginarios sociales relacionados con el machismo, la discriminación, la violencia de género y la redistribución equitativa de las labores del cuidado
Las atenciones se miden en términos de apoyo psicológico, psicosocial, y acciones pedagógicas, y psicoeducativas. Una persona puede recibir varias atenciones."</t>
  </si>
  <si>
    <t>Cultura Ciudadana_1.1.1
Cultura Ciudadana_1.1.2
Mujer_10.1.11</t>
  </si>
  <si>
    <t>Atenciones para la transformación de imaginarios</t>
  </si>
  <si>
    <t>Número de atenciones realizadas para la transformación de imaginarios</t>
  </si>
  <si>
    <t>Fuente propia intervenciones realizadas desde linea Calma + intervenciones realizadas Hombres al cuidado</t>
  </si>
  <si>
    <t>Espacio público seguro e inclusivo</t>
  </si>
  <si>
    <r>
      <rPr>
        <b/>
        <sz val="10"/>
        <color rgb="FF1F1F1F"/>
        <rFont val="Calibri"/>
        <family val="2"/>
      </rPr>
      <t>6.</t>
    </r>
    <r>
      <rPr>
        <sz val="10"/>
        <color rgb="FF1F1F1F"/>
        <rFont val="Calibri"/>
        <family val="2"/>
      </rPr>
      <t xml:space="preserve"> Administrar, mantener y/o mejorar </t>
    </r>
    <r>
      <rPr>
        <b/>
        <sz val="12"/>
        <color rgb="FF1F1F1F"/>
        <rFont val="Calibri"/>
        <family val="2"/>
      </rPr>
      <t>147</t>
    </r>
    <r>
      <rPr>
        <sz val="10"/>
        <color rgb="FF1F1F1F"/>
        <rFont val="Calibri"/>
        <family val="2"/>
      </rPr>
      <t xml:space="preserve"> parques y escenarios del sistema de Espacio Público Peatonal y para el Encuentro.</t>
    </r>
  </si>
  <si>
    <t>*Administracion, mantenimiento preventivo y correctivo 
*Implementación de la estrategia de guardaparques
*Ampliación de horario 
*Iluminación
*Desarrollar en 2 parques y escenarios pilotos para la innovación, transición tecnologica y ambiental para una operación sostenible que involuncren entre otras iluminación sostenible, medición y mejoramiento de la calidad del aire e inteligencia artificial para seguridad</t>
  </si>
  <si>
    <t>Instituto Distrital de Recreación y Deporte - IDRD</t>
  </si>
  <si>
    <t>Dep_2.1.1, Dep_2.1.2, Dep_5.1.1, Dep_5.1.3, Dep_5.14, Dep_5.2.1 
Esp_3.3.1, Esp_3.4.1
LGB_3.4.8
Ind_2.1.5
Rro_7.1.20
Mig_ 3.1.4, Mig_3.1.5
PP Palenqueros:2.1.13</t>
  </si>
  <si>
    <t>Parques y escenarios administrados, mantenidos y/o mejorados</t>
  </si>
  <si>
    <t>Número de parques y escenarios administrados, mantenidos y/o mejorados</t>
  </si>
  <si>
    <t>Segplan</t>
  </si>
  <si>
    <r>
      <rPr>
        <b/>
        <sz val="10"/>
        <color rgb="FF1F1F1F"/>
        <rFont val="Calibri"/>
        <family val="2"/>
      </rPr>
      <t xml:space="preserve">7. </t>
    </r>
    <r>
      <rPr>
        <sz val="10"/>
        <color rgb="FF1F1F1F"/>
        <rFont val="Calibri"/>
        <family val="2"/>
      </rPr>
      <t xml:space="preserve">Desarrollar </t>
    </r>
    <r>
      <rPr>
        <b/>
        <sz val="12"/>
        <color rgb="FF1F1F1F"/>
        <rFont val="Calibri"/>
        <family val="2"/>
      </rPr>
      <t>20.400</t>
    </r>
    <r>
      <rPr>
        <sz val="10"/>
        <color rgb="FF1F1F1F"/>
        <rFont val="Calibri"/>
        <family val="2"/>
      </rPr>
      <t xml:space="preserve"> intervenciones y actividades artísticas y culturales que promuevan la interrelación de la ciudadanía con el espacio público como un lugar de encuentro, convivencia pacífica y transformación social.</t>
    </r>
  </si>
  <si>
    <r>
      <rPr>
        <sz val="8"/>
        <color rgb="FF1F1F1F"/>
        <rFont val="Calibri"/>
        <family val="2"/>
      </rPr>
      <t xml:space="preserve">Se refiere a las intervenciones artísticas y culturales realizadas en el espacio público que buscan promover la convivencia ciudadana para fortalecer el papel del arte, la cultura y el patrimonio en el derecho a la ciudad
</t>
    </r>
    <r>
      <rPr>
        <b/>
        <sz val="8"/>
        <color rgb="FF1F1F1F"/>
        <rFont val="Calibri"/>
        <family val="2"/>
      </rPr>
      <t>Idartes:</t>
    </r>
    <r>
      <rPr>
        <sz val="8"/>
        <color rgb="FF1F1F1F"/>
        <rFont val="Calibri"/>
        <family val="2"/>
      </rPr>
      <t xml:space="preserve">
Museo Abierto de Bogotá
Filmaciones en espacio públicos
Festivales al parque
Artistas en espacio público
Intervenciones artísticas en el espacio público (lectura bajo los árboles, picnics literarios, teatro de calle y circo, cinemateca al parque, Cinemateca Rodante, Danza en la ciudad, etc.)
</t>
    </r>
    <r>
      <rPr>
        <b/>
        <sz val="8"/>
        <color rgb="FF1F1F1F"/>
        <rFont val="Calibri"/>
        <family val="2"/>
      </rPr>
      <t>SCRD:</t>
    </r>
    <r>
      <rPr>
        <sz val="8"/>
        <color rgb="FF1F1F1F"/>
        <rFont val="Calibri"/>
        <family val="2"/>
      </rPr>
      <t xml:space="preserve"> Estrategia intervención del Centro</t>
    </r>
  </si>
  <si>
    <t>Juventud_5.1.5
Juventud_5.3.1
LEO_2.1.10
LEO_2.1.11
LEO_4.1.2
Salud Mental_2.1.2
Espacio Público_3.3.4
Espacio Público_3.3.6
Espacio Público_3.4.3</t>
  </si>
  <si>
    <t xml:space="preserve"> Intervenciones y actividades artísticas y culturales que promuevan la interrelación de la ciudadanía con el espacio público
</t>
  </si>
  <si>
    <t>Sumatoria de intervenciones y actividades artísticas y culturales que promuevan la interrelación de la ciudadanía con el espacio público</t>
  </si>
  <si>
    <r>
      <rPr>
        <b/>
        <sz val="10"/>
        <color rgb="FF1F1F1F"/>
        <rFont val="Calibri"/>
        <family val="2"/>
      </rPr>
      <t>7.</t>
    </r>
    <r>
      <rPr>
        <sz val="10"/>
        <color rgb="FF1F1F1F"/>
        <rFont val="Calibri"/>
        <family val="2"/>
      </rPr>
      <t xml:space="preserve"> Desarrollar </t>
    </r>
    <r>
      <rPr>
        <b/>
        <sz val="12"/>
        <color rgb="FF1F1F1F"/>
        <rFont val="Calibri"/>
        <family val="2"/>
      </rPr>
      <t>20.400</t>
    </r>
    <r>
      <rPr>
        <sz val="10"/>
        <color rgb="FF1F1F1F"/>
        <rFont val="Calibri"/>
        <family val="2"/>
      </rPr>
      <t xml:space="preserve"> intervenciones y actividades artísticas y culturales que promuevan la interrelación de la ciudadanía con el espacio público como un lugar de encuentro, convivencia pacífica y transformación social.</t>
    </r>
  </si>
  <si>
    <r>
      <rPr>
        <sz val="8"/>
        <color rgb="FF1F1F1F"/>
        <rFont val="Calibri"/>
        <family val="2"/>
      </rPr>
      <t xml:space="preserve">Se refiere a las intervenciones artísticas y culturales realizadas en el espacio público que buscan promover la convivencia ciudadana para fortalecer el papel del arte, la cultura y el patrimonio en el derecho a la ciudad
</t>
    </r>
    <r>
      <rPr>
        <b/>
        <sz val="8"/>
        <color rgb="FF1F1F1F"/>
        <rFont val="Calibri"/>
        <family val="2"/>
      </rPr>
      <t>Idartes:</t>
    </r>
    <r>
      <rPr>
        <sz val="8"/>
        <color rgb="FF1F1F1F"/>
        <rFont val="Calibri"/>
        <family val="2"/>
      </rPr>
      <t xml:space="preserve">
Museo Abierto de Bogotá
Filmaciones en espacio públicos
Festivales al parque
Artistas en espacio público
Intervenciones artísticas en el espacio público (lectura bajo los árboles, picnics literarios, teatro de calle y circo, cinemateca al parque, Cinemateca Rodante, Danza en la ciudad, etc.)
</t>
    </r>
    <r>
      <rPr>
        <b/>
        <sz val="8"/>
        <color rgb="FF1F1F1F"/>
        <rFont val="Calibri"/>
        <family val="2"/>
      </rPr>
      <t>SCRD:</t>
    </r>
    <r>
      <rPr>
        <sz val="8"/>
        <color rgb="FF1F1F1F"/>
        <rFont val="Calibri"/>
        <family val="2"/>
      </rPr>
      <t xml:space="preserve"> Estrategia intervención del Centro</t>
    </r>
  </si>
  <si>
    <t>Instituto Distrital de las Artes - IDARTES</t>
  </si>
  <si>
    <r>
      <rPr>
        <b/>
        <sz val="10"/>
        <color rgb="FF1F1F1F"/>
        <rFont val="Calibri"/>
        <family val="2"/>
      </rPr>
      <t>8.</t>
    </r>
    <r>
      <rPr>
        <sz val="10"/>
        <color rgb="FF1F1F1F"/>
        <rFont val="Calibri"/>
        <family val="2"/>
      </rPr>
      <t xml:space="preserve"> Intervenir </t>
    </r>
    <r>
      <rPr>
        <b/>
        <sz val="12"/>
        <color rgb="FF1F1F1F"/>
        <rFont val="Calibri"/>
        <family val="2"/>
      </rPr>
      <t>10</t>
    </r>
    <r>
      <rPr>
        <sz val="10"/>
        <color rgb="FF1F1F1F"/>
        <rFont val="Calibri"/>
        <family val="2"/>
      </rPr>
      <t xml:space="preserve"> espacios públicos patrimoniales mediante acciones de restauración, recuperación y mantenimiento, para generar lugares de encuentro de la ciudadanía.</t>
    </r>
  </si>
  <si>
    <t>La meta comprende la intervención física de espacios públicos urbanos como parques, plazas, plazoletas mediante acciones de reverdecimiento, enlucimiento de fachadas y de monumentos. Proyectos estimados: recuperación del espacio público del núcleo fundacional de "Usme“, "Fontibón" y "Suba"; recuperación del espacio público del Sector de Interés Urbanístico con vivienda en serie "Primero de Mayo", "La Soledad", "Popular Modelo"; Sectores de Interés Urbanístico con desarrollo individual "Teusaquillo", San Luis", "Chapinero"; Sectores de Interés Urbanístico con conjuntos o agrupaciones: Pablo VI 1era etapa, intervención en el Parkway.</t>
  </si>
  <si>
    <t>Instituto Distrital de Patrimonio Cultural - IDPC</t>
  </si>
  <si>
    <t>N/A</t>
  </si>
  <si>
    <t>Espacios públicos patrimoniales intervenidos</t>
  </si>
  <si>
    <t>Número de espacios públicos patrimoniales intervenidos</t>
  </si>
  <si>
    <t>Registros administrativos de los planes operativos anuales de seguimiento a metas</t>
  </si>
  <si>
    <r>
      <rPr>
        <b/>
        <sz val="10"/>
        <color rgb="FF1F1F1F"/>
        <rFont val="Calibri"/>
        <family val="2"/>
      </rPr>
      <t>9.</t>
    </r>
    <r>
      <rPr>
        <sz val="10"/>
        <color rgb="FF1F1F1F"/>
        <rFont val="Calibri"/>
        <family val="2"/>
      </rPr>
      <t xml:space="preserve"> Ejecutar </t>
    </r>
    <r>
      <rPr>
        <b/>
        <sz val="12"/>
        <color rgb="FF1F1F1F"/>
        <rFont val="Calibri"/>
        <family val="2"/>
      </rPr>
      <t>6</t>
    </r>
    <r>
      <rPr>
        <sz val="10"/>
        <color rgb="FF1F1F1F"/>
        <rFont val="Calibri"/>
        <family val="2"/>
      </rPr>
      <t xml:space="preserve"> proyectos de intervención física en el Centro Histórico de Bogotá, en el marco de la implementación del Plan Especial de Manejo y Protección, PEMP.</t>
    </r>
  </si>
  <si>
    <t>"La meta comprende el desarrollo de estudios y diseños y la intervención física de espacios públicos en el centro histórico de la ciudad a partir de las acciones designadas al IDPC en el marco de la implementación del Plan Especial de Manejo y Protección -PEMP. (Plaza Rumichaca; Parque Santander)
Así mismo, comprende la intervención de tres inmuebles de interés cultural a cargo de la administación, orientados en función de la vitalidad del Área afectada del Centro Histórico de Bogotá y a mejorar la infraestructura institucional del sector (Casa Cadel; Casa Colorada; Casa de la Conservación; Casa Reporteros Gráficos).
Finalmente, se adelantarán las acciones de gestión con los actores públicos y privados para la ejecución armonizada y articulada de los planes, programas y proyectos establecidos por el PEMP, orientados a la protección, conservación y sostenibilidad de los territorios cubiertos y delimitados por el PEMP, así como otros instrumentos complementarios a éste.</t>
  </si>
  <si>
    <t>Proyectos de intervención física en el Centro Histórico de Bogotá</t>
  </si>
  <si>
    <t>Número de proyectos de intervención física en el Centro Histórico de Bogotá ejecutados</t>
  </si>
  <si>
    <t>Sin</t>
  </si>
  <si>
    <r>
      <rPr>
        <b/>
        <sz val="10"/>
        <color rgb="FF1F1F1F"/>
        <rFont val="Calibri"/>
        <family val="2"/>
      </rPr>
      <t>10.</t>
    </r>
    <r>
      <rPr>
        <sz val="10"/>
        <color rgb="FF1F1F1F"/>
        <rFont val="Calibri"/>
        <family val="2"/>
      </rPr>
      <t xml:space="preserve"> Ejecutar </t>
    </r>
    <r>
      <rPr>
        <b/>
        <sz val="12"/>
        <color rgb="FF1F1F1F"/>
        <rFont val="Calibri"/>
        <family val="2"/>
      </rPr>
      <t>3</t>
    </r>
    <r>
      <rPr>
        <sz val="10"/>
        <color rgb="FF1F1F1F"/>
        <rFont val="Calibri"/>
        <family val="2"/>
      </rPr>
      <t xml:space="preserve"> proyectos de intervención para la restauración integral, mantenimiento y sostenibilidad de espacios públicos patrimoniales del Centro Histórico de Bogotá: Cra Séptima, Avenida Jiménez y Plaza de Bolívar</t>
    </r>
  </si>
  <si>
    <t>Comprende procesos de restauración integral, obras de manteniemiento y de gestión para la sostenibilidad de espacios públicos patrimoniales: la Séptima, la Jiménez y la Plaza de Bolívar. Se incluyen entre otras acciones, la realización de proyectos de restauración integral que incluye la superficie existente de los espacios, la iluminación con cambio de tecnología y estudios fotométricos, iluminación arquitectónica de las 4 fachadas que envuelven la Plaza de Bolívar, iluminación y restauración del monumento de Bolívar, iluminación y restauración del monumento del General Santander, obras de paisajismo e instalación de mobiliario urbano y de señalética turística. Gestión para a implementación de un instrumento asociado al aprovechamiento económico del espacio público.</t>
  </si>
  <si>
    <t>Proyectos de recuperación y restauración integral de espacios públicos patrimoniales del Centro Histórico de Bogotá</t>
  </si>
  <si>
    <t>Proyectos de recuperación y restauración integral de espacios públicos patrimoniales del Centro Histórico de Bogotá ejecutados</t>
  </si>
  <si>
    <t>Movilidad segura e inclusiva.</t>
  </si>
  <si>
    <r>
      <rPr>
        <b/>
        <sz val="10"/>
        <color rgb="FF1F1F1F"/>
        <rFont val="Calibri"/>
        <family val="2"/>
      </rPr>
      <t>11.</t>
    </r>
    <r>
      <rPr>
        <sz val="10"/>
        <color rgb="FF1F1F1F"/>
        <rFont val="Calibri"/>
        <family val="2"/>
      </rPr>
      <t xml:space="preserve"> Realizar </t>
    </r>
    <r>
      <rPr>
        <b/>
        <sz val="12"/>
        <color rgb="FF1F1F1F"/>
        <rFont val="Calibri"/>
        <family val="2"/>
      </rPr>
      <t>4.000</t>
    </r>
    <r>
      <rPr>
        <sz val="10"/>
        <color rgb="FF1F1F1F"/>
        <rFont val="Calibri"/>
        <family val="2"/>
      </rPr>
      <t xml:space="preserve"> intervenciones culturales en el sistema integrado de transporte público y la malla vial que promuevan los acuerdos, el respeto y la integridad entre los distintos actores viales y el cuidado de los bienes públicos destinados a la movilidad en Bogotá.</t>
    </r>
  </si>
  <si>
    <t>Acciones de promoción de cambios culturales a través de intervenciones artística, performáticas, pedagógicas en la malla víal y el Sistema Integrado de Transporte Público. Incluye todos los componentes del Sistema: Metro, Transmilenio, Ciclorutas, SITP. De igual firma los actoes del sistema: peatones, conductores, biciusuarios.</t>
  </si>
  <si>
    <t>Intervenciones en el sistema integrado de transporte público y la malla vial para la promoción de los acuerdos, el respeto y la integridad entre los distintos actores viales y el cuidado de los bienes públicos destinados a la movilidad en Bogotá</t>
  </si>
  <si>
    <t>Sumatoria de intervenciones realizadas en el sistema integrado de transporte público y la malla vial para la promoción de los acuerdos, el respeto y la integridad entre los distintos actores viales y el cuidado de los bienes públicos destinados a la movilidad en Bogotá</t>
  </si>
  <si>
    <t>Fuente propia registro de intervenciones</t>
  </si>
  <si>
    <t>Bogotá confía en su bien-estar</t>
  </si>
  <si>
    <t>Bogotá deportiva, recreativa, artística, patrimonial e intercultural</t>
  </si>
  <si>
    <r>
      <rPr>
        <b/>
        <sz val="10"/>
        <color rgb="FF1F1F1F"/>
        <rFont val="Calibri"/>
        <family val="2"/>
      </rPr>
      <t>12.</t>
    </r>
    <r>
      <rPr>
        <sz val="10"/>
        <color rgb="FF1F1F1F"/>
        <rFont val="Calibri"/>
        <family val="2"/>
      </rPr>
      <t xml:space="preserve"> Implementar</t>
    </r>
    <r>
      <rPr>
        <b/>
        <sz val="12"/>
        <color rgb="FF1F1F1F"/>
        <rFont val="Calibri"/>
        <family val="2"/>
      </rPr>
      <t xml:space="preserve"> 80</t>
    </r>
    <r>
      <rPr>
        <sz val="10"/>
        <color rgb="FF1F1F1F"/>
        <rFont val="Calibri"/>
        <family val="2"/>
      </rPr>
      <t xml:space="preserve"> programas de recreación, deporte, nuevas tendencias de actividad fisica y los eSports</t>
    </r>
  </si>
  <si>
    <t xml:space="preserve">Programas Deportivos:
• Escuelas de mi barrio
• Deporte para la vida 
• Deporte social comunitario: Desarrollo de Nuevas Tendencias Deportivas, eSports y juegos comunales
• Deporte del sector educativo (festivales escolares, juegos intercolegiados y juegos universitarios)
• Talento y Reserva 
• Rendimiento Olimpico
• Rendimiento paralimpico
• Capacitación y Gobernanza 
• Certámenes deportivos distritales - Juegos Distritales de la Juventud
• Certámenes deportivos nacionales - Juegos Nacional y Paranacionales, Juegos Nacionales de la Juventud y Juegos Nacionales de Mar y Playa.
• Certámenes deportivos Internacionales. 
Programas Recreativos: BOGOTA RECRE-ACTIVA
• Actividad fisica y Muevete Bogotá
• Ciclovia
• Discapacidad
• Infancia, adolescencia y juventud
• Adultez, familia y comunitaria
• Persona Mayor
• Escuela de la bicicleta y Biciexperiencias
• Eventos Metropolitanos (Festival de verano y Megaeventos de Actividad Fisica)
• Manzanas del Cuidado. </t>
  </si>
  <si>
    <t>Educación Ambiental_3.1.1
Deporte_1.1.1
Deporte_1.1.11
Deporte_1.2.2
Deporte_ 2.2.1
Deporte_ 2.2.2
Deporte_ 2.2.3
Deporte_ 3.1.1
Deporte_ 4.1.2
Deporte_3.2.4
Deporte_3.2.5
Deporte_2.4.
Deporte_4.1.4
Deporte_8.1.14
Deporte_8.1.15
Deporte_8.1.16
Deporte_1.4.7
Deporte_1.1.1
Deporte_3.4.8
Deporte_3.4.9
Deporte_3.4.10
Deporte_3.4.18
Deporte_2.1.3
Deporte_2.1.6
Deporte_2.1.7
Deporte_3.1.22 
Deporte_3.1.32
Deporte_5.1.16
Deporte_7.1.4
Deporte_7.1.11
Deporte_7.1.12
Deporte_2.1.12
Deporte_5.4.1
Deporte_5.5.1 
Deporte_2.1.1
Deporte_2.3.9
Deporte_1.1.7
Deporte_1.1.8
Deporte_1.1.9
Deporte_1.1.10
Deporte_1.1.11
Deporte_4.2.2
Deporte_1.2.5
Deporte_2.2.1
Deporte_2.1.4
Afro-Palenquero_5.1.12</t>
  </si>
  <si>
    <t xml:space="preserve">Programas de recreación, deporte, nuevas tendencias de deporte, actividad fisica y los eSports
</t>
  </si>
  <si>
    <t>Número de programas realizados de recreación, deporte, nuevas tendencias de deporte, actividad fisica y los eSports</t>
  </si>
  <si>
    <t>Subdirección Técnica de Recreación y Deporte IDRD</t>
  </si>
  <si>
    <t>1.474.220.000.000</t>
  </si>
  <si>
    <t>8.825.000.000</t>
  </si>
  <si>
    <t>2.305.000.000</t>
  </si>
  <si>
    <r>
      <rPr>
        <b/>
        <sz val="10"/>
        <color rgb="FF1F1F1F"/>
        <rFont val="Calibri"/>
        <family val="2"/>
      </rPr>
      <t>13.</t>
    </r>
    <r>
      <rPr>
        <sz val="10"/>
        <color rgb="FF1F1F1F"/>
        <rFont val="Calibri"/>
        <family val="2"/>
      </rPr>
      <t xml:space="preserve"> Realizar</t>
    </r>
    <r>
      <rPr>
        <sz val="12"/>
        <color rgb="FF1F1F1F"/>
        <rFont val="Calibri"/>
        <family val="2"/>
      </rPr>
      <t xml:space="preserve"> </t>
    </r>
    <r>
      <rPr>
        <b/>
        <sz val="12"/>
        <color rgb="FF1F1F1F"/>
        <rFont val="Calibri"/>
        <family val="2"/>
      </rPr>
      <t>14.459</t>
    </r>
    <r>
      <rPr>
        <sz val="10"/>
        <color rgb="FF1F1F1F"/>
        <rFont val="Calibri"/>
        <family val="2"/>
      </rPr>
      <t xml:space="preserve"> actividades culturales, artísticas y patrimoniales en barrios y veredas de Bogotá D.C orientadas a fortalecer "al barrio" como lugar de encuentro y creación de quienes lo habitan</t>
    </r>
  </si>
  <si>
    <t xml:space="preserve">La meta comprende la realización de actividades que, de manera colectiva y colaborativa con la comunidad, promueven el desarrollo de intervenciones de circulación de prácticas artísticas y culturales,  en los distintos sectores etarios, sociales y étnicos.  Actividades que fortalezcan los procesos comunitarios en torno al desarrollo de las prácticas artísticas y culturales de los barrios.
La meta comprende la realización de actividades que, de manera colectiva y colaborativa con la comunidad, promueven el desarrollo de intervenciones de circulación de prácticas artísticas y culturales,  en los distintos sectores etarios, sociales y étnicos.  Actividades que fortalezcan los procesos comunitarios en torno al desarrollo de las prácticas artísticas y culturales de los barrios.
Idartes: Desarrollar actividades para la promoción, fortalecimiento y desarrollo de las prácticas artísticas, culturales y patrimoniales, como un medio para el ejercicio de los derechos y el desarrollo humano, con alcance zonal, distrital y regional. 
OFB: La meta comprende la realización de actividades que, de manera colectiva,  colaborativa y para el disfrute de  la comunidad, promueven el desarrollo de intervenciones de circulación de prácticas artísticas y culturales,  en los distintos sectores etarios, sociales y étnicos.  Actividades que fortalezcan los procesos comunitarios y la construcción de comunidad en torno al desarrollo de las prácticas artísticas y culturales en los barrios.
SCRD no va a hacer actividades en barrios?
FUGA: La meta comprende la realización de actividades que, de manera colectiva y colaborativa con la comunidad, promueven el desarrollo de intervenciones de circulación de prácticas artísticas y culturales,  en los distintos sectores etarios, sociales y étnicos.  Actividades que fortalezcan los procesos comunitarios en torno al desarrollo de las prácticas artísticas y culturales de los barrios; con estrategias como Fúgate al barrio. </t>
  </si>
  <si>
    <t xml:space="preserve">Discapacidad_1.23, Discapacidad_1.24, Discapacidad_4.2.3, Juventud_5.1.5, Juventud_5.2.1, Participación Incidente_1.2.12, Participación Incidente_1.2.16, Participación Incidente_3.1.3, Afro-Palenquero_5.1.4, Afro-Palenquero_5.1.8, Afro-Palenquero_3.1.26, Afro-Palenquero_3.1.27, Afro-Palenquero_3.1.29, Afro-Palenquero_3.1.33, Afro-Palenquero_3.1.34, Afro-Palenquero_3.1.37, Indígenas_2.1.1, Indígenas_2.1.4, Indígenas_2.1.9, Trata_P2.3, Ruralidad_1.1.36, Raizales_5.1.12, Raizales_5.1.15, Raizales_5.1.18, Raizales_5.1.23, Raizales_6.1.11, Seguridad + Paz_4.3.7, LGBTI_3.4.1, LGBTI_3.4.2, LGBTI_3.4.3, LGBTI_3.4.4, Vejez_2.3.7, Vejez_2.3.10, Vejez_2.3.11, Vejez_2.3.12, Rrom_7.1.19
</t>
  </si>
  <si>
    <t>Actividades culturales y artísticas en barrios y veredas de Bogotá D.C</t>
  </si>
  <si>
    <t xml:space="preserve">Sumatoria de Actividades culturales y artísticas en barrios y veredas de Bogotá D.C, realizadas
</t>
  </si>
  <si>
    <t xml:space="preserve">Segplan -Pandora 2023
</t>
  </si>
  <si>
    <r>
      <rPr>
        <b/>
        <sz val="10"/>
        <color rgb="FF1F1F1F"/>
        <rFont val="Calibri"/>
        <family val="2"/>
      </rPr>
      <t xml:space="preserve">13. </t>
    </r>
    <r>
      <rPr>
        <sz val="10"/>
        <color rgb="FF1F1F1F"/>
        <rFont val="Calibri"/>
        <family val="2"/>
      </rPr>
      <t>Realizar</t>
    </r>
    <r>
      <rPr>
        <sz val="12"/>
        <color rgb="FF1F1F1F"/>
        <rFont val="Calibri"/>
        <family val="2"/>
      </rPr>
      <t xml:space="preserve"> </t>
    </r>
    <r>
      <rPr>
        <b/>
        <sz val="12"/>
        <color rgb="FF1F1F1F"/>
        <rFont val="Calibri"/>
        <family val="2"/>
      </rPr>
      <t>14.459</t>
    </r>
    <r>
      <rPr>
        <sz val="10"/>
        <color rgb="FF1F1F1F"/>
        <rFont val="Calibri"/>
        <family val="2"/>
      </rPr>
      <t xml:space="preserve"> actividades culturales, artísticas y patrimoniales en barrios y veredas de Bogotá D.C orientadas a fortalecer "al barrio" como lugar de encuentro y creación de quienes lo habitan</t>
    </r>
  </si>
  <si>
    <t>Orquesta Filarmonica de Bogotá - OFB</t>
  </si>
  <si>
    <t>Por definir entidad</t>
  </si>
  <si>
    <r>
      <rPr>
        <b/>
        <sz val="10"/>
        <color rgb="FF1F1F1F"/>
        <rFont val="Calibri"/>
        <family val="2"/>
      </rPr>
      <t>13.</t>
    </r>
    <r>
      <rPr>
        <sz val="10"/>
        <color rgb="FF1F1F1F"/>
        <rFont val="Calibri"/>
        <family val="2"/>
      </rPr>
      <t xml:space="preserve"> Realizar</t>
    </r>
    <r>
      <rPr>
        <sz val="12"/>
        <color rgb="FF1F1F1F"/>
        <rFont val="Calibri"/>
        <family val="2"/>
      </rPr>
      <t xml:space="preserve"> </t>
    </r>
    <r>
      <rPr>
        <b/>
        <sz val="12"/>
        <color rgb="FF1F1F1F"/>
        <rFont val="Calibri"/>
        <family val="2"/>
      </rPr>
      <t>14.459</t>
    </r>
    <r>
      <rPr>
        <sz val="10"/>
        <color rgb="FF1F1F1F"/>
        <rFont val="Calibri"/>
        <family val="2"/>
      </rPr>
      <t xml:space="preserve"> actividades culturales, artísticas y patrimoniales en barrios y veredas de Bogotá D.C orientadas a fortalecer "al barrio" como lugar de encuentro y creación de quienes lo habitan</t>
    </r>
  </si>
  <si>
    <t>Fundación Gilberto Alzate Avendaño - FUGA</t>
  </si>
  <si>
    <r>
      <rPr>
        <b/>
        <sz val="10"/>
        <color rgb="FF1F1F1F"/>
        <rFont val="Calibri"/>
        <family val="2"/>
      </rPr>
      <t>13.</t>
    </r>
    <r>
      <rPr>
        <sz val="10"/>
        <color rgb="FF1F1F1F"/>
        <rFont val="Calibri"/>
        <family val="2"/>
      </rPr>
      <t xml:space="preserve"> Realizar</t>
    </r>
    <r>
      <rPr>
        <sz val="12"/>
        <color rgb="FF1F1F1F"/>
        <rFont val="Calibri"/>
        <family val="2"/>
      </rPr>
      <t xml:space="preserve"> </t>
    </r>
    <r>
      <rPr>
        <b/>
        <sz val="12"/>
        <color rgb="FF1F1F1F"/>
        <rFont val="Calibri"/>
        <family val="2"/>
      </rPr>
      <t>14.459</t>
    </r>
    <r>
      <rPr>
        <sz val="10"/>
        <color rgb="FF1F1F1F"/>
        <rFont val="Calibri"/>
        <family val="2"/>
      </rPr>
      <t xml:space="preserve"> actividades culturales, artísticas y patrimoniales en barrios y veredas de Bogotá D.C orientadas a fortalecer "al barrio" como lugar de encuentro y creación de quienes lo habitan</t>
    </r>
  </si>
  <si>
    <r>
      <rPr>
        <b/>
        <sz val="10"/>
        <color rgb="FF1F1F1F"/>
        <rFont val="Calibri"/>
        <family val="2"/>
      </rPr>
      <t xml:space="preserve">14. </t>
    </r>
    <r>
      <rPr>
        <sz val="10"/>
        <color rgb="FF1F1F1F"/>
        <rFont val="Calibri"/>
        <family val="2"/>
      </rPr>
      <t xml:space="preserve">Desarrollar </t>
    </r>
    <r>
      <rPr>
        <b/>
        <sz val="10"/>
        <color rgb="FF1F1F1F"/>
        <rFont val="Calibri"/>
        <family val="2"/>
      </rPr>
      <t>17.614</t>
    </r>
    <r>
      <rPr>
        <sz val="10"/>
        <color rgb="FF1F1F1F"/>
        <rFont val="Calibri"/>
        <family val="2"/>
      </rPr>
      <t xml:space="preserve"> actividades para la promoción, fortalecimiento y desarrollo de las prácticas artísticas, culturales y patrimoniales, como un medio para el ejercicio de los derechos y el desarrollo humano, con alcance zonal, distrital y regional.</t>
    </r>
  </si>
  <si>
    <r>
      <rPr>
        <sz val="8"/>
        <color rgb="FF1F1F1F"/>
        <rFont val="Calibri"/>
        <family val="2"/>
      </rPr>
      <t xml:space="preserve">Se refiere a la oferta cultural y artística permanente y diversa en los escenarios culturales del Distrito  de caracter zonal, distrital y regional.
</t>
    </r>
    <r>
      <rPr>
        <b/>
        <sz val="8"/>
        <color rgb="FF1F1F1F"/>
        <rFont val="Calibri"/>
        <family val="2"/>
      </rPr>
      <t xml:space="preserve">Idartes: </t>
    </r>
    <r>
      <rPr>
        <sz val="8"/>
        <color rgb="FF1F1F1F"/>
        <rFont val="Calibri"/>
        <family val="2"/>
      </rPr>
      <t xml:space="preserve">Programación permanente de los escenarios del Idartes ( Jorge Eliecer Gaitán, Sala Gaitán, Cinemateca de Bogotá, Galería Santafé, Casona de la Danza, Teatro al Aire Libre la Media Torta, Teatro el Parque, Teatro el Ensueño,  Pilona 10 y Pilona 20, Escenarios Móviles, Teatro Mayor Julio Mario Santo Domingo, Cefe Chapinero).
</t>
    </r>
    <r>
      <rPr>
        <b/>
        <sz val="8"/>
        <color rgb="FF1F1F1F"/>
        <rFont val="Calibri"/>
        <family val="2"/>
      </rPr>
      <t>IDPC:</t>
    </r>
    <r>
      <rPr>
        <sz val="8"/>
        <color rgb="FF1F1F1F"/>
        <rFont val="Calibri"/>
        <family val="2"/>
      </rPr>
      <t xml:space="preserve"> oferta de los Museos de Bogotá: Casa Sámano, Casa de los siete balcones y Museo de la Ciudad Autoconstruida en Ciudad Bolívar.
</t>
    </r>
    <r>
      <rPr>
        <b/>
        <sz val="8"/>
        <color rgb="FF1F1F1F"/>
        <rFont val="Calibri"/>
        <family val="2"/>
      </rPr>
      <t>SCRD - DACP (SGCA):</t>
    </r>
    <r>
      <rPr>
        <sz val="8"/>
        <color rgb="FF1F1F1F"/>
        <rFont val="Calibri"/>
        <family val="2"/>
      </rPr>
      <t xml:space="preserve">
Fortalecer la gestión artística y cultural en la ciudad, a través de las siguientes 334
actividades:
1. Memoria y gestión de conocimiento de las artes, prácticas creativas y culturales, que busca aportar a la construcción de identidades mediante la recuperación y conservación de la memoria artística de la ciudad. 
2. Arte en Espacio Público, que buscar el cumplimiento de la Política Pública Distrital del Espacio Público y el fortalecimiento de los artistas urbanos y sus prácticas. Esta estrategia contiene las siguientes acciones:  
1.  Acciones pedagógicas en y para el espacio público: 
* Becas Artista de Clase
* Celebración del día del Arte Urbano. 
* Laboratorios barriales de innovación urbana en y para el espacio publico
* Museo Virtual de Arte Urbano Diego Felipe Becerra (Acuerdo 907 de 2023)  
3. Intervenciones artísticas y culturales  del espacio público:
* Celebración del Día del Arte Urbano Diego Felipe Becerra Lizarazo (Acuerdo 907 de 2023) 
* Intervenciones artísticas y culturales en el espacio público 
4. Estretegias para la atención de artistas del espacio público: Implementación de la Regulación de actividades artísticas en el espacio público (Decreto 493 de 2023 y Resolución 787 de 2023).
5. Actividades artísticas y culturales que aportan al fortalecimiento del espacio público
*  Presentaciones de Artistas del espacio público en el corredor cultural de la carrera 7ma.
* Encuentro interlocal e intercambio y saberes de Artesanos
* Construcción de indicadores de Arte en Espacio Público*. 
6. Bogotá Ciudad Creativa de la Música:
DACP - SCRD: Intersectorialidad de la música con la salud, el medio ambiente y la cultura digital, música y activación de la noche y fomento de la música en la ciudad.
DEEP - SCRD: Acercamiento de los programas y proyectos desarrollados en el marco de la PPDECC, a los agentes del sector de la música.
INTERNACIONALIZACIÓN - SCRD: Encuentro de red de ciudades creativas de la UNESCO
</t>
    </r>
    <r>
      <rPr>
        <b/>
        <sz val="8"/>
        <color rgb="FF1F1F1F"/>
        <rFont val="Calibri"/>
        <family val="2"/>
      </rPr>
      <t>FUGA:</t>
    </r>
    <r>
      <rPr>
        <sz val="8"/>
        <color rgb="FF1F1F1F"/>
        <rFont val="Calibri"/>
        <family val="2"/>
      </rPr>
      <t xml:space="preserve"> Realización de actividades para la promoción, fortalecimiento y desarrollo de las prácticas artísticas y culturales para el ejercicio de los derechos y desarrollo humano en las localidades del centro de Bogotá-. 
7. Sello editorial: Establecer un (1) sello editorial para el Distrito Capital mediante el cual se establezca la política editorial para la producción de libros impresos y digitales por parte de las entidades del Distrito. Esta política editorial servirá como un marco guía para cada eslabón de la cadena del libro en la ciudad que permitirá la articulación desde la creación hasta la distribución y promoción de los productos editoriales generados por los quince (15) sectores del Distrito y sus entidades, así como sector descentralizado, órganos de control y Concejo de Bogotá.
DAPC - SIPC: Realizar 40 procesos y actividades de investigación, protección, salvaguardia y activación de la estructura integradora de patrimonios, que reconozcan su valor para la construcción de la memoria y el sentido de identidad barrial y de ciudad:
En esta meta se desarrollan procesos de divulgación y activación de los patrimonios, como también el desarrollo de políticas e investigaciones. Comprende también el desarrollo de becas distritales y procesos de articulación hacia la protección y salvaguardia de la Estructura Integradora de Patrimonios de la ciudad.</t>
    </r>
  </si>
  <si>
    <t>Actividades para la promoción, fortalecimiento y desarrollo de las prácticas artísticas, culturales y patrimoniales.</t>
  </si>
  <si>
    <t xml:space="preserve">Sumatoria de actividades para la promoción, fortalecimiento y desarrollo de las prácticas artísticas, culturales y patrimoniales.
</t>
  </si>
  <si>
    <r>
      <rPr>
        <b/>
        <sz val="10"/>
        <color rgb="FF1F1F1F"/>
        <rFont val="Calibri"/>
        <family val="2"/>
      </rPr>
      <t xml:space="preserve">14. </t>
    </r>
    <r>
      <rPr>
        <sz val="10"/>
        <color rgb="FF1F1F1F"/>
        <rFont val="Calibri"/>
        <family val="2"/>
      </rPr>
      <t xml:space="preserve">Desarrollar </t>
    </r>
    <r>
      <rPr>
        <b/>
        <sz val="10"/>
        <color rgb="FF1F1F1F"/>
        <rFont val="Calibri"/>
        <family val="2"/>
      </rPr>
      <t>17.614</t>
    </r>
    <r>
      <rPr>
        <sz val="10"/>
        <color rgb="FF1F1F1F"/>
        <rFont val="Calibri"/>
        <family val="2"/>
      </rPr>
      <t xml:space="preserve"> actividades para la promoción, fortalecimiento y desarrollo de las prácticas artísticas, culturales y patrimoniales, como un medio para el ejercicio de los derechos y el desarrollo humano, con alcance zonal, distrital y regional.</t>
    </r>
  </si>
  <si>
    <r>
      <rPr>
        <sz val="8"/>
        <color rgb="FF1F1F1F"/>
        <rFont val="Calibri"/>
        <family val="2"/>
      </rPr>
      <t xml:space="preserve">Se refiere a la oferta cultural y artística permanente y diversa en los escenarios culturales del Distrito  de caracter zonal, distrital y regional.
</t>
    </r>
    <r>
      <rPr>
        <b/>
        <sz val="8"/>
        <color rgb="FF1F1F1F"/>
        <rFont val="Calibri"/>
        <family val="2"/>
      </rPr>
      <t xml:space="preserve">Idartes: </t>
    </r>
    <r>
      <rPr>
        <sz val="8"/>
        <color rgb="FF1F1F1F"/>
        <rFont val="Calibri"/>
        <family val="2"/>
      </rPr>
      <t xml:space="preserve">Programación permanente de los escenarios del Idartes ( Jorge Eliecer Gaitán, Sala Gaitán, Cinemateca de Bogotá, Galería Santafé, Casona de la Danza, Teatro al Aire Libre la Media Torta, Teatro el Parque, Teatro el Ensueño,  Pilona 10 y Pilona 20, Escenarios Móviles, Teatro Mayor Julio Mario Santo Domingo, Cefe Chapinero).
</t>
    </r>
    <r>
      <rPr>
        <b/>
        <sz val="8"/>
        <color rgb="FF1F1F1F"/>
        <rFont val="Calibri"/>
        <family val="2"/>
      </rPr>
      <t>IDPC:</t>
    </r>
    <r>
      <rPr>
        <sz val="8"/>
        <color rgb="FF1F1F1F"/>
        <rFont val="Calibri"/>
        <family val="2"/>
      </rPr>
      <t xml:space="preserve"> oferta de los Museos de Bogotá: Casa Sámano, Casa de los siete balcones y Museo de la Ciudad Autoconstruida en Ciudad Bolívar.
</t>
    </r>
    <r>
      <rPr>
        <b/>
        <sz val="8"/>
        <color rgb="FF1F1F1F"/>
        <rFont val="Calibri"/>
        <family val="2"/>
      </rPr>
      <t>SCRD - DACP (SGCA):</t>
    </r>
    <r>
      <rPr>
        <sz val="8"/>
        <color rgb="FF1F1F1F"/>
        <rFont val="Calibri"/>
        <family val="2"/>
      </rPr>
      <t xml:space="preserve">
Fortalecer la gestión artística y cultural en la ciudad, a través de las siguientes 334
actividades:
1. Memoria y gestión de conocimiento de las artes, prácticas creativas y culturales, que busca aportar a la construcción de identidades mediante la recuperación y conservación de la memoria artística de la ciudad. 
2. Arte en Espacio Público, que buscar el cumplimiento de la Política Pública Distrital del Espacio Público y el fortalecimiento de los artistas urbanos y sus prácticas. Esta estrategia contiene las siguientes acciones:  
1.  Acciones pedagógicas en y para el espacio público: 
* Becas Artista de Clase
* Celebración del día del Arte Urbano. 
* Laboratorios barriales de innovación urbana en y para el espacio publico
* Museo Virtual de Arte Urbano Diego Felipe Becerra (Acuerdo 907 de 2023)  
3. Intervenciones artísticas y culturales  del espacio público:
* Celebración del Día del Arte Urbano Diego Felipe Becerra Lizarazo (Acuerdo 907 de 2023) 
* Intervenciones artísticas y culturales en el espacio público 
4. Estretegias para la atención de artistas del espacio público: Implementación de la Regulación de actividades artísticas en el espacio público (Decreto 493 de 2023 y Resolución 787 de 2023).
5. Actividades artísticas y culturales que aportan al fortalecimiento del espacio público
*  Presentaciones de Artistas del espacio público en el corredor cultural de la carrera 7ma.
* Encuentro interlocal e intercambio y saberes de Artesanos
* Construcción de indicadores de Arte en Espacio Público*. 
6. Bogotá Ciudad Creativa de la Música:
DACP - SCRD: Intersectorialidad de la música con la salud, el medio ambiente y la cultura digital, música y activación de la noche y fomento de la música en la ciudad.
DEEP - SCRD: Acercamiento de los programas y proyectos desarrollados en el marco de la PPDECC, a los agentes del sector de la música.
INTERNACIONALIZACIÓN - SCRD: Encuentro de red de ciudades creativas de la UNESCO
</t>
    </r>
    <r>
      <rPr>
        <b/>
        <sz val="8"/>
        <color rgb="FF1F1F1F"/>
        <rFont val="Calibri"/>
        <family val="2"/>
      </rPr>
      <t>FUGA:</t>
    </r>
    <r>
      <rPr>
        <sz val="8"/>
        <color rgb="FF1F1F1F"/>
        <rFont val="Calibri"/>
        <family val="2"/>
      </rPr>
      <t xml:space="preserve"> Realización de actividades para la promoción, fortalecimiento y desarrollo de las prácticas artísticas y culturales para el ejercicio de los derechos y desarrollo humano en las localidades del centro de Bogotá-. 
7. Sello editorial: Establecer un (1) sello editorial para el Distrito Capital mediante el cual se establezca la política editorial para la producción de libros impresos y digitales por parte de las entidades del Distrito. Esta política editorial servirá como un marco guía para cada eslabón de la cadena del libro en la ciudad que permitirá la articulación desde la creación hasta la distribución y promoción de los productos editoriales generados por los quince (15) sectores del Distrito y sus entidades, así como sector descentralizado, órganos de control y Concejo de Bogotá.
DAPC - SIPC: Realizar 40 procesos y actividades de investigación, protección, salvaguardia y activación de la estructura integradora de patrimonios, que reconozcan su valor para la construcción de la memoria y el sentido de identidad barrial y de ciudad:
En esta meta se desarrollan procesos de divulgación y activación de los patrimonios, como también el desarrollo de políticas e investigaciones. Comprende también el desarrollo de becas distritales y procesos de articulación hacia la protección y salvaguardia de la Estructura Integradora de Patrimonios de la ciudad.</t>
    </r>
  </si>
  <si>
    <r>
      <rPr>
        <b/>
        <sz val="10"/>
        <color rgb="FF1F1F1F"/>
        <rFont val="Calibri"/>
        <family val="2"/>
      </rPr>
      <t xml:space="preserve">14. </t>
    </r>
    <r>
      <rPr>
        <sz val="10"/>
        <color rgb="FF1F1F1F"/>
        <rFont val="Calibri"/>
        <family val="2"/>
      </rPr>
      <t xml:space="preserve">Desarrollar </t>
    </r>
    <r>
      <rPr>
        <b/>
        <sz val="10"/>
        <color rgb="FF1F1F1F"/>
        <rFont val="Calibri"/>
        <family val="2"/>
      </rPr>
      <t>17.614</t>
    </r>
    <r>
      <rPr>
        <sz val="10"/>
        <color rgb="FF1F1F1F"/>
        <rFont val="Calibri"/>
        <family val="2"/>
      </rPr>
      <t xml:space="preserve"> actividades para la promoción, fortalecimiento y desarrollo de las prácticas artísticas, culturales y patrimoniales, como un medio para el ejercicio de los derechos y el desarrollo humano, con alcance zonal, distrital y regional.</t>
    </r>
  </si>
  <si>
    <r>
      <rPr>
        <sz val="8"/>
        <color rgb="FF1F1F1F"/>
        <rFont val="Calibri"/>
        <family val="2"/>
      </rPr>
      <t xml:space="preserve">Se refiere a la oferta cultural y artística permanente y diversa en los escenarios culturales del Distrito  de caracter zonal, distrital y regional.
</t>
    </r>
    <r>
      <rPr>
        <b/>
        <sz val="8"/>
        <color rgb="FF1F1F1F"/>
        <rFont val="Calibri"/>
        <family val="2"/>
      </rPr>
      <t xml:space="preserve">Idartes: </t>
    </r>
    <r>
      <rPr>
        <sz val="8"/>
        <color rgb="FF1F1F1F"/>
        <rFont val="Calibri"/>
        <family val="2"/>
      </rPr>
      <t xml:space="preserve">Programación permanente de los escenarios del Idartes ( Jorge Eliecer Gaitán, Sala Gaitán, Cinemateca de Bogotá, Galería Santafé, Casona de la Danza, Teatro al Aire Libre la Media Torta, Teatro el Parque, Teatro el Ensueño,  Pilona 10 y Pilona 20, Escenarios Móviles, Teatro Mayor Julio Mario Santo Domingo, Cefe Chapinero).
</t>
    </r>
    <r>
      <rPr>
        <b/>
        <sz val="8"/>
        <color rgb="FF1F1F1F"/>
        <rFont val="Calibri"/>
        <family val="2"/>
      </rPr>
      <t>IDPC:</t>
    </r>
    <r>
      <rPr>
        <sz val="8"/>
        <color rgb="FF1F1F1F"/>
        <rFont val="Calibri"/>
        <family val="2"/>
      </rPr>
      <t xml:space="preserve"> oferta de los Museos de Bogotá: Casa Sámano, Casa de los siete balcones y Museo de la Ciudad Autoconstruida en Ciudad Bolívar.
</t>
    </r>
    <r>
      <rPr>
        <b/>
        <sz val="8"/>
        <color rgb="FF1F1F1F"/>
        <rFont val="Calibri"/>
        <family val="2"/>
      </rPr>
      <t>SCRD - DACP (SGCA):</t>
    </r>
    <r>
      <rPr>
        <sz val="8"/>
        <color rgb="FF1F1F1F"/>
        <rFont val="Calibri"/>
        <family val="2"/>
      </rPr>
      <t xml:space="preserve">
Fortalecer la gestión artística y cultural en la ciudad, a través de las siguientes 334
actividades:
1. Memoria y gestión de conocimiento de las artes, prácticas creativas y culturales, que busca aportar a la construcción de identidades mediante la recuperación y conservación de la memoria artística de la ciudad. 
2. Arte en Espacio Público, que buscar el cumplimiento de la Política Pública Distrital del Espacio Público y el fortalecimiento de los artistas urbanos y sus prácticas. Esta estrategia contiene las siguientes acciones:  
1.  Acciones pedagógicas en y para el espacio público: 
* Becas Artista de Clase
* Celebración del día del Arte Urbano. 
* Laboratorios barriales de innovación urbana en y para el espacio publico
* Museo Virtual de Arte Urbano Diego Felipe Becerra (Acuerdo 907 de 2023)  
3. Intervenciones artísticas y culturales  del espacio público:
* Celebración del Día del Arte Urbano Diego Felipe Becerra Lizarazo (Acuerdo 907 de 2023) 
* Intervenciones artísticas y culturales en el espacio público 
4. Estretegias para la atención de artistas del espacio público: Implementación de la Regulación de actividades artísticas en el espacio público (Decreto 493 de 2023 y Resolución 787 de 2023).
5. Actividades artísticas y culturales que aportan al fortalecimiento del espacio público
*  Presentaciones de Artistas del espacio público en el corredor cultural de la carrera 7ma.
* Encuentro interlocal e intercambio y saberes de Artesanos
* Construcción de indicadores de Arte en Espacio Público*. 
6. Bogotá Ciudad Creativa de la Música:
DACP - SCRD: Intersectorialidad de la música con la salud, el medio ambiente y la cultura digital, música y activación de la noche y fomento de la música en la ciudad.
DEEP - SCRD: Acercamiento de los programas y proyectos desarrollados en el marco de la PPDECC, a los agentes del sector de la música.
INTERNACIONALIZACIÓN - SCRD: Encuentro de red de ciudades creativas de la UNESCO
</t>
    </r>
    <r>
      <rPr>
        <b/>
        <sz val="8"/>
        <color rgb="FF1F1F1F"/>
        <rFont val="Calibri"/>
        <family val="2"/>
      </rPr>
      <t>FUGA:</t>
    </r>
    <r>
      <rPr>
        <sz val="8"/>
        <color rgb="FF1F1F1F"/>
        <rFont val="Calibri"/>
        <family val="2"/>
      </rPr>
      <t xml:space="preserve"> Realización de actividades para la promoción, fortalecimiento y desarrollo de las prácticas artísticas y culturales para el ejercicio de los derechos y desarrollo humano en las localidades del centro de Bogotá-. 
7. Sello editorial: Establecer un (1) sello editorial para el Distrito Capital mediante el cual se establezca la política editorial para la producción de libros impresos y digitales por parte de las entidades del Distrito. Esta política editorial servirá como un marco guía para cada eslabón de la cadena del libro en la ciudad que permitirá la articulación desde la creación hasta la distribución y promoción de los productos editoriales generados por los quince (15) sectores del Distrito y sus entidades, así como sector descentralizado, órganos de control y Concejo de Bogotá.
DAPC - SIPC: Realizar 40 procesos y actividades de investigación, protección, salvaguardia y activación de la estructura integradora de patrimonios, que reconozcan su valor para la construcción de la memoria y el sentido de identidad barrial y de ciudad:
En esta meta se desarrollan procesos de divulgación y activación de los patrimonios, como también el desarrollo de políticas e investigaciones. Comprende también el desarrollo de becas distritales y procesos de articulación hacia la protección y salvaguardia de la Estructura Integradora de Patrimonios de la ciudad.</t>
    </r>
  </si>
  <si>
    <r>
      <rPr>
        <b/>
        <sz val="10"/>
        <color rgb="FF1F1F1F"/>
        <rFont val="Calibri"/>
        <family val="2"/>
      </rPr>
      <t xml:space="preserve">14. </t>
    </r>
    <r>
      <rPr>
        <sz val="10"/>
        <color rgb="FF1F1F1F"/>
        <rFont val="Calibri"/>
        <family val="2"/>
      </rPr>
      <t xml:space="preserve">Desarrollar </t>
    </r>
    <r>
      <rPr>
        <b/>
        <sz val="10"/>
        <color rgb="FF1F1F1F"/>
        <rFont val="Calibri"/>
        <family val="2"/>
      </rPr>
      <t>17.614</t>
    </r>
    <r>
      <rPr>
        <sz val="10"/>
        <color rgb="FF1F1F1F"/>
        <rFont val="Calibri"/>
        <family val="2"/>
      </rPr>
      <t xml:space="preserve"> actividades para la promoción, fortalecimiento y desarrollo de las prácticas artísticas, culturales y patrimoniales, como un medio para el ejercicio de los derechos y el desarrollo humano, con alcance zonal, distrital y regional.</t>
    </r>
  </si>
  <si>
    <r>
      <rPr>
        <sz val="8"/>
        <color rgb="FF1F1F1F"/>
        <rFont val="Calibri"/>
        <family val="2"/>
      </rPr>
      <t xml:space="preserve">Se refiere a la oferta cultural y artística permanente y diversa en los escenarios culturales del Distrito  de caracter zonal, distrital y regional.
</t>
    </r>
    <r>
      <rPr>
        <b/>
        <sz val="8"/>
        <color rgb="FF1F1F1F"/>
        <rFont val="Calibri"/>
        <family val="2"/>
      </rPr>
      <t xml:space="preserve">Idartes: </t>
    </r>
    <r>
      <rPr>
        <sz val="8"/>
        <color rgb="FF1F1F1F"/>
        <rFont val="Calibri"/>
        <family val="2"/>
      </rPr>
      <t xml:space="preserve">Programación permanente de los escenarios del Idartes ( Jorge Eliecer Gaitán, Sala Gaitán, Cinemateca de Bogotá, Galería Santafé, Casona de la Danza, Teatro al Aire Libre la Media Torta, Teatro el Parque, Teatro el Ensueño,  Pilona 10 y Pilona 20, Escenarios Móviles, Teatro Mayor Julio Mario Santo Domingo, Cefe Chapinero).
</t>
    </r>
    <r>
      <rPr>
        <b/>
        <sz val="8"/>
        <color rgb="FF1F1F1F"/>
        <rFont val="Calibri"/>
        <family val="2"/>
      </rPr>
      <t>IDPC:</t>
    </r>
    <r>
      <rPr>
        <sz val="8"/>
        <color rgb="FF1F1F1F"/>
        <rFont val="Calibri"/>
        <family val="2"/>
      </rPr>
      <t xml:space="preserve"> oferta de los Museos de Bogotá: Casa Sámano, Casa de los siete balcones y Museo de la Ciudad Autoconstruida en Ciudad Bolívar.
</t>
    </r>
    <r>
      <rPr>
        <b/>
        <sz val="8"/>
        <color rgb="FF1F1F1F"/>
        <rFont val="Calibri"/>
        <family val="2"/>
      </rPr>
      <t>SCRD - DACP (SGCA):</t>
    </r>
    <r>
      <rPr>
        <sz val="8"/>
        <color rgb="FF1F1F1F"/>
        <rFont val="Calibri"/>
        <family val="2"/>
      </rPr>
      <t xml:space="preserve">
Fortalecer la gestión artística y cultural en la ciudad, a través de las siguientes 334
actividades:
1. Memoria y gestión de conocimiento de las artes, prácticas creativas y culturales, que busca aportar a la construcción de identidades mediante la recuperación y conservación de la memoria artística de la ciudad. 
2. Arte en Espacio Público, que buscar el cumplimiento de la Política Pública Distrital del Espacio Público y el fortalecimiento de los artistas urbanos y sus prácticas. Esta estrategia contiene las siguientes acciones:  
1.  Acciones pedagógicas en y para el espacio público: 
* Becas Artista de Clase
* Celebración del día del Arte Urbano. 
* Laboratorios barriales de innovación urbana en y para el espacio publico
* Museo Virtual de Arte Urbano Diego Felipe Becerra (Acuerdo 907 de 2023)  
3. Intervenciones artísticas y culturales  del espacio público:
* Celebración del Día del Arte Urbano Diego Felipe Becerra Lizarazo (Acuerdo 907 de 2023) 
* Intervenciones artísticas y culturales en el espacio público 
4. Estretegias para la atención de artistas del espacio público: Implementación de la Regulación de actividades artísticas en el espacio público (Decreto 493 de 2023 y Resolución 787 de 2023).
5. Actividades artísticas y culturales que aportan al fortalecimiento del espacio público
*  Presentaciones de Artistas del espacio público en el corredor cultural de la carrera 7ma.
* Encuentro interlocal e intercambio y saberes de Artesanos
* Construcción de indicadores de Arte en Espacio Público*. 
6. Bogotá Ciudad Creativa de la Música:
DACP - SCRD: Intersectorialidad de la música con la salud, el medio ambiente y la cultura digital, música y activación de la noche y fomento de la música en la ciudad.
DEEP - SCRD: Acercamiento de los programas y proyectos desarrollados en el marco de la PPDECC, a los agentes del sector de la música.
INTERNACIONALIZACIÓN - SCRD: Encuentro de red de ciudades creativas de la UNESCO
</t>
    </r>
    <r>
      <rPr>
        <b/>
        <sz val="8"/>
        <color rgb="FF1F1F1F"/>
        <rFont val="Calibri"/>
        <family val="2"/>
      </rPr>
      <t>FUGA:</t>
    </r>
    <r>
      <rPr>
        <sz val="8"/>
        <color rgb="FF1F1F1F"/>
        <rFont val="Calibri"/>
        <family val="2"/>
      </rPr>
      <t xml:space="preserve"> Realización de actividades para la promoción, fortalecimiento y desarrollo de las prácticas artísticas y culturales para el ejercicio de los derechos y desarrollo humano en las localidades del centro de Bogotá-. 
7. Sello editorial: Establecer un (1) sello editorial para el Distrito Capital mediante el cual se establezca la política editorial para la producción de libros impresos y digitales por parte de las entidades del Distrito. Esta política editorial servirá como un marco guía para cada eslabón de la cadena del libro en la ciudad que permitirá la articulación desde la creación hasta la distribución y promoción de los productos editoriales generados por los quince (15) sectores del Distrito y sus entidades, así como sector descentralizado, órganos de control y Concejo de Bogotá.
DAPC - SIPC: Realizar 40 procesos y actividades de investigación, protección, salvaguardia y activación de la estructura integradora de patrimonios, que reconozcan su valor para la construcción de la memoria y el sentido de identidad barrial y de ciudad:
En esta meta se desarrollan procesos de divulgación y activación de los patrimonios, como también el desarrollo de políticas e investigaciones. Comprende también el desarrollo de becas distritales y procesos de articulación hacia la protección y salvaguardia de la Estructura Integradora de Patrimonios de la ciudad.</t>
    </r>
  </si>
  <si>
    <r>
      <rPr>
        <b/>
        <sz val="10"/>
        <color rgb="FF1F1F1F"/>
        <rFont val="Calibri"/>
        <family val="2"/>
      </rPr>
      <t xml:space="preserve"> 15. </t>
    </r>
    <r>
      <rPr>
        <sz val="10"/>
        <color rgb="FF1F1F1F"/>
        <rFont val="Calibri"/>
        <family val="2"/>
      </rPr>
      <t xml:space="preserve">Promover </t>
    </r>
    <r>
      <rPr>
        <b/>
        <sz val="10"/>
        <color rgb="FF1F1F1F"/>
        <rFont val="Calibri"/>
        <family val="2"/>
      </rPr>
      <t>579</t>
    </r>
    <r>
      <rPr>
        <sz val="10"/>
        <color rgb="FF1F1F1F"/>
        <rFont val="Calibri"/>
        <family val="2"/>
      </rPr>
      <t xml:space="preserve"> laboratorios barriales de innovación social y espacios de concertación ciudadana que a partir de pactos, reconozcan la memoria, la cultura, la recreación y el deporte barrial, la valoración social de estas prácticas y el sentido de identidad  y qualificación de la participación incidente en la ciudad.</t>
    </r>
  </si>
  <si>
    <t>La meta comprende realización de colaboratorios como espacios de encuentro que promuevan procesos de rescate y/o construcción de memoria, identidad, cuidado y apropiación por parte de la comunidad. Desarrollo de piezas comunitarias e identificando materialidades que permitan conocer esas narrativas del territorio en espacios de circulación.
Idartes: La meta comprende Promover  laboratorios barriales de innovación social y espacios de concertación ciudadana que, a partir de pactos, reconozcan la memoria, la cultura, la recreación y el deporte barrial, la valoración social de estas prácticas y el sentido de identidad de ciudad.
SCRD DALP: Estos laboratorios se harán de manera barrial, interbarrial, local e interlocal, de manera que se construyan narrativas y prácticas culturales de paz que potencien los tejidos sociales en la ciudad de Bogotá, a través de la apropiación social de las artes, los saberes y el deporte . (20 laboratorios anuales)
Se promoverá la gestión territorial desde donde se lideran  las políticas culturales y  se fomenta la participación de la ciudadanía, agentes culturales, institucionales y sectoriales para fortalecer la territorialidad, entendida como la capacidad de los territorios para generar sus propios procesos y dinámicas culturales que promuevan el desarrollo humano y garanticen los derechos culturales de todos los habitantes de las distintas localidades de Bogotá, en sus áreas urbanas y rurales.
Con la gestión territorial se promueve: la gobernanza y gestión estratégica del sector, a través del reconocimiento y la consolidación de las interacciones sectoriales e intersectoriales; el fortalecimiento de capacidades, a través de la transferencia de conocimientos y saberes de manera multidireccional entre ciudadanía, agentes culturales e instituciones públicas y privadas; y la gestión del conocimiento, a través de la sistematización, difusión y reconocimiento de la información que genera la ciudadanía, los agentes culturales y el sector cultural, para la toma de decisiones a nivel local y distrital. (20 laboratorios anuales )
A través de la participación ciudadana se acompaña y desarrolla estrategias de fortalecimiento y dinamización del Sistema Distrital de Arte, Cultura y Patrimonio, a partir de la consolidación y análisis de la información. Esto permite hacer seguimiento a la gestión de los espacios de participación e implementar lineamientos técnicos y metodológicos que consolidan la gestión de las secretarías técnicas y mejoran la articulación entre los actores institucionales y comunitarios para la formulación
de planes y programas con enfoques diferenciales poblacionales y territoriales.(26 laboratorios anuales)
En este caso el total de laboratorios para el cuatrienio resultado de las tres líneas de intervención propuestas es de : 264 laboratorios
IDRD: Implementar actividades de participación  social para la construcción colectiva de propuestas que a partir de la recreación,deporte y actividad fisica que aporten a la construcción de tejido social, fortalecimiento territorial y consolidación de los espacios de concertación del sistema DRAFE. Sistema de Participación en Deporte, Recreación,Actividad fisica y Escenarios. Se realizaran 80 laboratorios ( 20 anuales) y 84 estrategias de participación ( 21 anuales)
FUGA: Colaboratorio de creación y memoria - Esquina Redonda  para aumentar los niveles de acceso a espacios comunitarios incluyentes en el centro de Bogotá para el desarrollo cultural y la identidad territorial (se espera financiera con el SGR)</t>
  </si>
  <si>
    <t>Laboratorios barriales de innovación social y espacios de concertación ciudadana</t>
  </si>
  <si>
    <t>Sumatoria de laboratorios barriales de innovación social y espacios de concertación ciudadana promovidos</t>
  </si>
  <si>
    <r>
      <rPr>
        <b/>
        <sz val="10"/>
        <color rgb="FF1F1F1F"/>
        <rFont val="Calibri"/>
        <family val="2"/>
      </rPr>
      <t xml:space="preserve"> 15. </t>
    </r>
    <r>
      <rPr>
        <sz val="10"/>
        <color rgb="FF1F1F1F"/>
        <rFont val="Calibri"/>
        <family val="2"/>
      </rPr>
      <t xml:space="preserve">Promover </t>
    </r>
    <r>
      <rPr>
        <b/>
        <sz val="10"/>
        <color rgb="FF1F1F1F"/>
        <rFont val="Calibri"/>
        <family val="2"/>
      </rPr>
      <t>579</t>
    </r>
    <r>
      <rPr>
        <sz val="10"/>
        <color rgb="FF1F1F1F"/>
        <rFont val="Calibri"/>
        <family val="2"/>
      </rPr>
      <t xml:space="preserve"> laboratorios barriales de innovación social y espacios de concertación ciudadana que a partir de pactos, reconozcan la memoria, la cultura, la recreación y el deporte barrial, la valoración social de estas prácticas y el sentido de identidad  y qualificación de la participación incidente en la ciudad.</t>
    </r>
  </si>
  <si>
    <r>
      <rPr>
        <b/>
        <sz val="10"/>
        <color rgb="FF1F1F1F"/>
        <rFont val="Calibri"/>
        <family val="2"/>
      </rPr>
      <t xml:space="preserve"> 15. </t>
    </r>
    <r>
      <rPr>
        <sz val="10"/>
        <color rgb="FF1F1F1F"/>
        <rFont val="Calibri"/>
        <family val="2"/>
      </rPr>
      <t xml:space="preserve">Promover </t>
    </r>
    <r>
      <rPr>
        <b/>
        <sz val="10"/>
        <color rgb="FF1F1F1F"/>
        <rFont val="Calibri"/>
        <family val="2"/>
      </rPr>
      <t>579</t>
    </r>
    <r>
      <rPr>
        <sz val="10"/>
        <color rgb="FF1F1F1F"/>
        <rFont val="Calibri"/>
        <family val="2"/>
      </rPr>
      <t xml:space="preserve"> laboratorios barriales de innovación social y espacios de concertación ciudadana que a partir de pactos, reconozcan la memoria, la cultura, la recreación y el deporte barrial, la valoración social de estas prácticas y el sentido de identidad  y qualificación de la participación incidente en la ciudad.</t>
    </r>
  </si>
  <si>
    <r>
      <rPr>
        <b/>
        <sz val="10"/>
        <color rgb="FF1F1F1F"/>
        <rFont val="Calibri"/>
        <family val="2"/>
      </rPr>
      <t xml:space="preserve"> 15. </t>
    </r>
    <r>
      <rPr>
        <sz val="10"/>
        <color rgb="FF1F1F1F"/>
        <rFont val="Calibri"/>
        <family val="2"/>
      </rPr>
      <t xml:space="preserve">Promover </t>
    </r>
    <r>
      <rPr>
        <b/>
        <sz val="10"/>
        <color rgb="FF1F1F1F"/>
        <rFont val="Calibri"/>
        <family val="2"/>
      </rPr>
      <t>579</t>
    </r>
    <r>
      <rPr>
        <sz val="10"/>
        <color rgb="FF1F1F1F"/>
        <rFont val="Calibri"/>
        <family val="2"/>
      </rPr>
      <t xml:space="preserve"> laboratorios barriales de innovación social y espacios de concertación ciudadana que a partir de pactos, reconozcan la memoria, la cultura, la recreación y el deporte barrial, la valoración social de estas prácticas y el sentido de identidad  y qualificación de la participación incidente en la ciudad.</t>
    </r>
  </si>
  <si>
    <r>
      <rPr>
        <b/>
        <sz val="10"/>
        <color rgb="FF1F1F1F"/>
        <rFont val="Calibri"/>
        <family val="2"/>
      </rPr>
      <t xml:space="preserve">16. </t>
    </r>
    <r>
      <rPr>
        <sz val="10"/>
        <color rgb="FF1F1F1F"/>
        <rFont val="Calibri"/>
        <family val="2"/>
      </rPr>
      <t xml:space="preserve">Implementar </t>
    </r>
    <r>
      <rPr>
        <b/>
        <sz val="10"/>
        <color rgb="FF1F1F1F"/>
        <rFont val="Calibri"/>
        <family val="2"/>
      </rPr>
      <t>6</t>
    </r>
    <r>
      <rPr>
        <sz val="10"/>
        <color rgb="FF1F1F1F"/>
        <rFont val="Calibri"/>
        <family val="2"/>
      </rPr>
      <t xml:space="preserve"> asistencias técnicas para el reconocimiento y salvaguardia de manifestaciones del patrimonio cultural inmaterial de Bogotá.</t>
    </r>
  </si>
  <si>
    <t>La meta comprende el acompañamiento en la implementación de los Planes Especiales de Salvaguardia de las manifestaciones incluidas en la Lista Representativa de Patrimonio Cultural Inmaterial, así como la definición y formulación de medidas para la preservación del patrimonio cultural inmaterial de la ciudad, a saber: Festival del Sol y la Luna, Teatro La Candelaria y la Bicicleta. Otros 3 en proceso de identificación.</t>
  </si>
  <si>
    <t>Procesos para el desarrollo de mecanismos de salvaguardia del patrimonio cultural inmaterial</t>
  </si>
  <si>
    <t>Número de procesos de salvaguardia del patrimonio cultural inmaterial gestionados</t>
  </si>
  <si>
    <r>
      <rPr>
        <b/>
        <sz val="10"/>
        <color rgb="FF1F1F1F"/>
        <rFont val="Calibri"/>
        <family val="2"/>
      </rPr>
      <t xml:space="preserve">16. </t>
    </r>
    <r>
      <rPr>
        <sz val="10"/>
        <color rgb="FF1F1F1F"/>
        <rFont val="Calibri"/>
        <family val="2"/>
      </rPr>
      <t xml:space="preserve">Implementar </t>
    </r>
    <r>
      <rPr>
        <b/>
        <sz val="10"/>
        <color rgb="FF1F1F1F"/>
        <rFont val="Calibri"/>
        <family val="2"/>
      </rPr>
      <t>6</t>
    </r>
    <r>
      <rPr>
        <sz val="10"/>
        <color rgb="FF1F1F1F"/>
        <rFont val="Calibri"/>
        <family val="2"/>
      </rPr>
      <t xml:space="preserve"> asistencias técnicas para el reconocimiento y salvaguardia de manifestaciones del patrimonio cultural inmaterial de Bogotá.</t>
    </r>
  </si>
  <si>
    <r>
      <rPr>
        <b/>
        <sz val="10"/>
        <color rgb="FF1F1F1F"/>
        <rFont val="Calibri"/>
        <family val="2"/>
      </rPr>
      <t xml:space="preserve">17. </t>
    </r>
    <r>
      <rPr>
        <sz val="10"/>
        <color rgb="FF1F1F1F"/>
        <rFont val="Calibri"/>
        <family val="2"/>
      </rPr>
      <t xml:space="preserve">Desarrollar </t>
    </r>
    <r>
      <rPr>
        <b/>
        <sz val="10"/>
        <color rgb="FF1F1F1F"/>
        <rFont val="Calibri"/>
        <family val="2"/>
      </rPr>
      <t>3</t>
    </r>
    <r>
      <rPr>
        <sz val="10"/>
        <color rgb="FF1F1F1F"/>
        <rFont val="Calibri"/>
        <family val="2"/>
      </rPr>
      <t xml:space="preserve"> programas de atención enfocados en  la dimensión terapéutica de las artes y la cultura en entornos cotidianos para individuos, familias, grupos o comunidades.</t>
    </r>
  </si>
  <si>
    <t>Las dimesiones se establecen como áreas temáticas de intervención. Las dimensiones atienden a la identificación de realidades, problematicas y soluciones que en el cotexto de la salud ofrecen una oportunidad de interacción con las prácticas artísticas, culturales, de recreación y deporte, así como la cultura ciudadana.
1. Empoderamiento de lo diverso/Una aproximación desde el reconocimiento de la otredad.
2. Reducción d elos factores estresores/Una aproximación al sistema nervioso de la ciudad.
3. Acompañamiento a la memoria/Una aproximación a las historias de violencia colectiva e individuales.
A su vez tendrá los siguientes Componentes (Cómo)
-Movimiento y consiencia/Una aproximación desde el cuerpo
-Creación y contemplación/Una aproximación desde los sentidos y la experiencia estética.
-Convivencia y escucha /Una aproximación desde la palabra y el encuentro.
Idartes: Desarrollar 1 programa de atención enfocado en la dimensión terapéutica de las artes y la cultura en entornos cotidianos para individuos, familias, grupos o comunidades.
*Trabajo en los centros de reclusión y en los entornos hospitalarios.
*Trabajo con víctimas del conflicto armado, migrantes, desplazados
*Trabajo con habitantes de calle.</t>
  </si>
  <si>
    <t>Cul_3.1.3, Cul_5.1.4</t>
  </si>
  <si>
    <t>Número de programas de atención enfocados en la dimensión terapéutica de las artes y la cultura.</t>
  </si>
  <si>
    <t xml:space="preserve">Sumatoria del número de programas de atención enfocados en la dimensión terapéutica de las artes y la cultura.  </t>
  </si>
  <si>
    <t xml:space="preserve">Subsecretaría de Cultura Ciudadana </t>
  </si>
  <si>
    <r>
      <rPr>
        <b/>
        <sz val="10"/>
        <color rgb="FF1F1F1F"/>
        <rFont val="Calibri"/>
        <family val="2"/>
      </rPr>
      <t xml:space="preserve">17. </t>
    </r>
    <r>
      <rPr>
        <sz val="10"/>
        <color rgb="FF1F1F1F"/>
        <rFont val="Calibri"/>
        <family val="2"/>
      </rPr>
      <t xml:space="preserve">Desarrollar </t>
    </r>
    <r>
      <rPr>
        <b/>
        <sz val="10"/>
        <color rgb="FF1F1F1F"/>
        <rFont val="Calibri"/>
        <family val="2"/>
      </rPr>
      <t>3</t>
    </r>
    <r>
      <rPr>
        <sz val="10"/>
        <color rgb="FF1F1F1F"/>
        <rFont val="Calibri"/>
        <family val="2"/>
      </rPr>
      <t xml:space="preserve"> programas de atención enfocados en  la dimensión terapéutica de las artes y la cultura en entornos cotidianos para individuos, familias, grupos o comunidades.</t>
    </r>
  </si>
  <si>
    <r>
      <rPr>
        <b/>
        <sz val="10"/>
        <color rgb="FF1F1F1F"/>
        <rFont val="Calibri"/>
        <family val="2"/>
      </rPr>
      <t>18.</t>
    </r>
    <r>
      <rPr>
        <sz val="10"/>
        <color rgb="FF1F1F1F"/>
        <rFont val="Calibri"/>
        <family val="2"/>
      </rPr>
      <t xml:space="preserve"> Alcanzar </t>
    </r>
    <r>
      <rPr>
        <b/>
        <sz val="10"/>
        <color rgb="FF1F1F1F"/>
        <rFont val="Calibri"/>
        <family val="2"/>
      </rPr>
      <t>19.000.000</t>
    </r>
    <r>
      <rPr>
        <sz val="10"/>
        <color rgb="FF1F1F1F"/>
        <rFont val="Calibri"/>
        <family val="2"/>
      </rPr>
      <t xml:space="preserve"> de visitas a las bibliotecas, espacios de lectura y espacios alternativos de interacción de lectura y escritura creativa y critíca.</t>
    </r>
  </si>
  <si>
    <t xml:space="preserve">Contempla todas las acciones para la operación de la Red Distrital de Bibliotecas. Buscará el aumento de las coberturas de servicios bibliotecarios y actividades de promoción de la lectura, la escritura y la oralidad.  </t>
  </si>
  <si>
    <t>Visitas a las bibliotecas, espacios de lectura y espacios alternativos de interacción con lectura y escritura creativa y crítica.</t>
  </si>
  <si>
    <t>Sumatoria de visitas a las bibliotecas, espacios de lectura y espacios alternativos de interacción con lectura y escritura creativa y crítica alcanzadas</t>
  </si>
  <si>
    <r>
      <rPr>
        <sz val="9"/>
        <color rgb="FF1F1F1F"/>
        <rFont val="Calibri"/>
        <family val="2"/>
      </rPr>
      <t>Red Distrital de Bibliotecas Públicas de Bogotá (DLB)</t>
    </r>
  </si>
  <si>
    <r>
      <rPr>
        <b/>
        <sz val="10"/>
        <color rgb="FF1F1F1F"/>
        <rFont val="Calibri"/>
        <family val="2"/>
      </rPr>
      <t>19.</t>
    </r>
    <r>
      <rPr>
        <sz val="10"/>
        <color rgb="FF1F1F1F"/>
        <rFont val="Calibri"/>
        <family val="2"/>
      </rPr>
      <t xml:space="preserve"> Generar </t>
    </r>
    <r>
      <rPr>
        <b/>
        <sz val="10"/>
        <color rgb="FF1F1F1F"/>
        <rFont val="Calibri"/>
        <family val="2"/>
      </rPr>
      <t>800</t>
    </r>
    <r>
      <rPr>
        <sz val="10"/>
        <color rgb="FF1F1F1F"/>
        <rFont val="Calibri"/>
        <family val="2"/>
      </rPr>
      <t xml:space="preserve"> contenidos y creaciones artísticas a través del uso de herramientas digitales y contenidos multiplataforma para la apropiación y uso de la cultura digital, para el ejercicio de los derechos, el desarrollo humano en torno a 4 estrategias</t>
    </r>
  </si>
  <si>
    <t>Las estrategias a desarrollar son las siguientes: 
1- Apropiación de la cultura digital (uso de datos)
2- Fortalecer la relación entre arte, ciencia y tecnología
3- Creación y co-creación de contenidos multiplataforma
4- Creación y co-creación para Niños, Niñas y Adolescentes plataforma EUREKA
Idartes: Generar contenidos y creaciones artísticas a través del uso de herramientas digitales y contenidos multi plataforma para la apropiación y uso de la cultura digital, para el ejercicio de los derechos y el desarrollo humano en torno a 4 estrategias.
*Arte Ciencia y Tecnología
*Formación artística digital.</t>
  </si>
  <si>
    <t>Juv_1.2.2, Juv_2.4.3</t>
  </si>
  <si>
    <t>Numero de contenidos y creaciones realizados para el uso y apropiación de la cultura digital</t>
  </si>
  <si>
    <t>Sumatoria de contenidos y creaciones realizados para el uso y apropiación de la cultura digital</t>
  </si>
  <si>
    <r>
      <rPr>
        <b/>
        <sz val="10"/>
        <color rgb="FF1F1F1F"/>
        <rFont val="Calibri"/>
        <family val="2"/>
      </rPr>
      <t>19.</t>
    </r>
    <r>
      <rPr>
        <sz val="10"/>
        <color rgb="FF1F1F1F"/>
        <rFont val="Calibri"/>
        <family val="2"/>
      </rPr>
      <t xml:space="preserve"> Generar </t>
    </r>
    <r>
      <rPr>
        <b/>
        <sz val="10"/>
        <color rgb="FF1F1F1F"/>
        <rFont val="Calibri"/>
        <family val="2"/>
      </rPr>
      <t>800</t>
    </r>
    <r>
      <rPr>
        <sz val="10"/>
        <color rgb="FF1F1F1F"/>
        <rFont val="Calibri"/>
        <family val="2"/>
      </rPr>
      <t xml:space="preserve"> contenidos y creaciones artísticas a través del uso de herramientas digitales y contenidos multiplataforma para la apropiación y uso de la cultura digital, para el ejercicio de los derechos, el desarrollo humano en torno a 4 estrategias</t>
    </r>
  </si>
  <si>
    <t>Canal Capital
(SCRD)</t>
  </si>
  <si>
    <r>
      <rPr>
        <b/>
        <sz val="10"/>
        <color rgb="FF1F1F1F"/>
        <rFont val="Calibri"/>
        <family val="2"/>
      </rPr>
      <t>19.</t>
    </r>
    <r>
      <rPr>
        <sz val="10"/>
        <color rgb="FF1F1F1F"/>
        <rFont val="Calibri"/>
        <family val="2"/>
      </rPr>
      <t xml:space="preserve"> Generar </t>
    </r>
    <r>
      <rPr>
        <b/>
        <sz val="10"/>
        <color rgb="FF1F1F1F"/>
        <rFont val="Calibri"/>
        <family val="2"/>
      </rPr>
      <t>800</t>
    </r>
    <r>
      <rPr>
        <sz val="10"/>
        <color rgb="FF1F1F1F"/>
        <rFont val="Calibri"/>
        <family val="2"/>
      </rPr>
      <t xml:space="preserve"> contenidos y creaciones artísticas a través del uso de herramientas digitales y contenidos multiplataforma para la apropiación y uso de la cultura digital, para el ejercicio de los derechos, el desarrollo humano en torno a 4 estrategias</t>
    </r>
  </si>
  <si>
    <r>
      <rPr>
        <b/>
        <sz val="10"/>
        <color rgb="FF1F1F1F"/>
        <rFont val="Calibri"/>
        <family val="2"/>
      </rPr>
      <t>20.</t>
    </r>
    <r>
      <rPr>
        <sz val="10"/>
        <color rgb="FF1F1F1F"/>
        <rFont val="Calibri"/>
        <family val="2"/>
      </rPr>
      <t xml:space="preserve">  Implementar </t>
    </r>
    <r>
      <rPr>
        <b/>
        <sz val="10"/>
        <color rgb="FF1F1F1F"/>
        <rFont val="Calibri"/>
        <family val="2"/>
      </rPr>
      <t>20</t>
    </r>
    <r>
      <rPr>
        <sz val="10"/>
        <color rgb="FF1F1F1F"/>
        <rFont val="Calibri"/>
        <family val="2"/>
      </rPr>
      <t xml:space="preserve"> planes de acción que promuevan el reconocimiento, apropiación, intercambio e innovación en las prácticas artísticas, culturales y patrimoniales de grupos étnicos, etarios y sectores sociales, promoviendo la multiculturalidad desde los enfoques: diferencial, de género y territorial, hacia la construcción de una ciudad cuidadora, sostenible, incluyente, innovadora, consciente y mejorar la calidad de vida de la ciudadanía.</t>
    </r>
  </si>
  <si>
    <t xml:space="preserve">Seguimiento y actualización en el cumplimiento a los productos de politicas públicas poblaciones y sectoriales en las que incide el Sector CRD </t>
  </si>
  <si>
    <t xml:space="preserve">Sal_2.1.2, Vej_2.1.13, LEO_2.1.2, Rur_1.1.37, Ind_2.1.1, Pea_1.1.7, Der_4.2.5, Eco_2.1.5, Eco_3.1.4, Eco_4.2.6, Esp_3.3.1, Disc_1.1.23, Disc_3.5.1
</t>
  </si>
  <si>
    <t>Planes de acción de grupos étnicos, etarios y sectores sociales implementados</t>
  </si>
  <si>
    <t>Número de planes de acción de grupos étnicos, etarios y sectores sociales implementados</t>
  </si>
  <si>
    <r>
      <rPr>
        <b/>
        <sz val="10"/>
        <color rgb="FF1F1F1F"/>
        <rFont val="Calibri"/>
        <family val="2"/>
      </rPr>
      <t>20.</t>
    </r>
    <r>
      <rPr>
        <sz val="10"/>
        <color rgb="FF1F1F1F"/>
        <rFont val="Calibri"/>
        <family val="2"/>
      </rPr>
      <t xml:space="preserve">  Implementar </t>
    </r>
    <r>
      <rPr>
        <b/>
        <sz val="10"/>
        <color rgb="FF1F1F1F"/>
        <rFont val="Calibri"/>
        <family val="2"/>
      </rPr>
      <t>20</t>
    </r>
    <r>
      <rPr>
        <sz val="10"/>
        <color rgb="FF1F1F1F"/>
        <rFont val="Calibri"/>
        <family val="2"/>
      </rPr>
      <t xml:space="preserve"> planes de acción que promuevan el reconocimiento, apropiación, intercambio e innovación en las prácticas artísticas, culturales y patrimoniales de grupos étnicos, etarios y sectores sociales, promoviendo la multiculturalidad desde los enfoques: diferencial, de género y territorial, hacia la construcción de una ciudad cuidadora, sostenible, incluyente, innovadora, consciente y mejorar la calidad de vida de la ciudadanía.</t>
    </r>
  </si>
  <si>
    <r>
      <rPr>
        <b/>
        <sz val="10"/>
        <color rgb="FF1F1F1F"/>
        <rFont val="Calibri"/>
        <family val="2"/>
      </rPr>
      <t>21.</t>
    </r>
    <r>
      <rPr>
        <sz val="10"/>
        <color rgb="FF1F1F1F"/>
        <rFont val="Calibri"/>
        <family val="2"/>
      </rPr>
      <t xml:space="preserve"> Entregar </t>
    </r>
    <r>
      <rPr>
        <b/>
        <sz val="10"/>
        <color rgb="FF1F1F1F"/>
        <rFont val="Calibri"/>
        <family val="2"/>
      </rPr>
      <t>400</t>
    </r>
    <r>
      <rPr>
        <sz val="10"/>
        <color rgb="FF1F1F1F"/>
        <rFont val="Calibri"/>
        <family val="2"/>
      </rPr>
      <t xml:space="preserve"> Beneficios Económicos y Periódicos (BEPS) a creadores o gestores que devenguen menos del salario mínimo legal vigente en Bogotá D.C.</t>
    </r>
  </si>
  <si>
    <t>Generar condiciones de acceso de los creadores y gestores culturales a los Beneficios Económicos y Periódicos – BEPS.</t>
  </si>
  <si>
    <t>Pob_1.1.12, PP Vejez 2.1.13</t>
  </si>
  <si>
    <t>Beneficios Economicos Periodicos - BEPS entregados a gestores culturales en situación de vulnerabilidad.</t>
  </si>
  <si>
    <t>Sumatoria de Beneficios Económicos y Periódicos BEPS entregados a gestores culturales en situación de vulnerabilidad.</t>
  </si>
  <si>
    <t>Resoluciones de Reconocimiento de beneficios Colpensiones</t>
  </si>
  <si>
    <r>
      <rPr>
        <b/>
        <sz val="10"/>
        <color rgb="FF1F1F1F"/>
        <rFont val="Calibri"/>
        <family val="2"/>
      </rPr>
      <t>22.</t>
    </r>
    <r>
      <rPr>
        <sz val="10"/>
        <color rgb="FF1F1F1F"/>
        <rFont val="Calibri"/>
        <family val="2"/>
      </rPr>
      <t xml:space="preserve"> Entregar </t>
    </r>
    <r>
      <rPr>
        <b/>
        <sz val="10"/>
        <color rgb="FF1F1F1F"/>
        <rFont val="Calibri"/>
        <family val="2"/>
      </rPr>
      <t>13.235</t>
    </r>
    <r>
      <rPr>
        <sz val="10"/>
        <color rgb="FF1F1F1F"/>
        <rFont val="Calibri"/>
        <family val="2"/>
      </rPr>
      <t xml:space="preserve"> Estímulos, Reconocimientos, Apoyos , Incentivos y Alianzas Estratégicas en el marco de los distintos programas de fomento.</t>
    </r>
  </si>
  <si>
    <t xml:space="preserve">Generando oportunidades a los ciudadanos, a los grupos poblacionales, sociales y etarios, y a los agentes del sector artístico, cultural y creativo, a través de los mecanismo de fomento,  para el desarrollo de prácticas artísticas, culturales y creativas </t>
  </si>
  <si>
    <t>Eco_3.1.1, Muj_9.1.2, Rur_1.1.37, Juv_1.1.6, Juv_5.1.3</t>
  </si>
  <si>
    <t xml:space="preserve">Estímulos, Reconocimientos, Apoyos , Incentivos y alianzas estrategicas entregados.
</t>
  </si>
  <si>
    <t xml:space="preserve">Sumatoria de Estímulos, Reconocimientos, Apoyos , Incentivos y alianzas estrategicas entregados.
</t>
  </si>
  <si>
    <t>12042
SCRD_FOMENTO: XXXX</t>
  </si>
  <si>
    <t>Sistema de Convocatorias (SICON)
SEGPLAN</t>
  </si>
  <si>
    <r>
      <rPr>
        <b/>
        <sz val="10"/>
        <color rgb="FF1F1F1F"/>
        <rFont val="Calibri"/>
        <family val="2"/>
      </rPr>
      <t>22.</t>
    </r>
    <r>
      <rPr>
        <sz val="10"/>
        <color rgb="FF1F1F1F"/>
        <rFont val="Calibri"/>
        <family val="2"/>
      </rPr>
      <t xml:space="preserve"> Entregar </t>
    </r>
    <r>
      <rPr>
        <b/>
        <sz val="10"/>
        <color rgb="FF1F1F1F"/>
        <rFont val="Calibri"/>
        <family val="2"/>
      </rPr>
      <t>13.235</t>
    </r>
    <r>
      <rPr>
        <sz val="10"/>
        <color rgb="FF1F1F1F"/>
        <rFont val="Calibri"/>
        <family val="2"/>
      </rPr>
      <t xml:space="preserve"> Estímulos, Reconocimientos, Apoyos , Incentivos y Alianzas Estratégicas en el marco de los distintos programas de fomento.</t>
    </r>
  </si>
  <si>
    <r>
      <rPr>
        <b/>
        <sz val="10"/>
        <color rgb="FF1F1F1F"/>
        <rFont val="Calibri"/>
        <family val="2"/>
      </rPr>
      <t>22.</t>
    </r>
    <r>
      <rPr>
        <sz val="10"/>
        <color rgb="FF1F1F1F"/>
        <rFont val="Calibri"/>
        <family val="2"/>
      </rPr>
      <t xml:space="preserve"> Entregar </t>
    </r>
    <r>
      <rPr>
        <b/>
        <sz val="10"/>
        <color rgb="FF1F1F1F"/>
        <rFont val="Calibri"/>
        <family val="2"/>
      </rPr>
      <t>13.235</t>
    </r>
    <r>
      <rPr>
        <sz val="10"/>
        <color rgb="FF1F1F1F"/>
        <rFont val="Calibri"/>
        <family val="2"/>
      </rPr>
      <t xml:space="preserve"> Estímulos, Reconocimientos, Apoyos , Incentivos y Alianzas Estratégicas en el marco de los distintos programas de fomento.</t>
    </r>
  </si>
  <si>
    <r>
      <rPr>
        <b/>
        <sz val="10"/>
        <color rgb="FF1F1F1F"/>
        <rFont val="Calibri"/>
        <family val="2"/>
      </rPr>
      <t>22.</t>
    </r>
    <r>
      <rPr>
        <sz val="10"/>
        <color rgb="FF1F1F1F"/>
        <rFont val="Calibri"/>
        <family val="2"/>
      </rPr>
      <t xml:space="preserve"> Entregar </t>
    </r>
    <r>
      <rPr>
        <b/>
        <sz val="10"/>
        <color rgb="FF1F1F1F"/>
        <rFont val="Calibri"/>
        <family val="2"/>
      </rPr>
      <t>13.235</t>
    </r>
    <r>
      <rPr>
        <sz val="10"/>
        <color rgb="FF1F1F1F"/>
        <rFont val="Calibri"/>
        <family val="2"/>
      </rPr>
      <t xml:space="preserve"> Estímulos, Reconocimientos, Apoyos , Incentivos y Alianzas Estratégicas en el marco de los distintos programas de fomento.</t>
    </r>
  </si>
  <si>
    <r>
      <rPr>
        <b/>
        <sz val="10"/>
        <color rgb="FF1F1F1F"/>
        <rFont val="Calibri"/>
        <family val="2"/>
      </rPr>
      <t>22.</t>
    </r>
    <r>
      <rPr>
        <sz val="10"/>
        <color rgb="FF1F1F1F"/>
        <rFont val="Calibri"/>
        <family val="2"/>
      </rPr>
      <t xml:space="preserve"> Entregar </t>
    </r>
    <r>
      <rPr>
        <b/>
        <sz val="10"/>
        <color rgb="FF1F1F1F"/>
        <rFont val="Calibri"/>
        <family val="2"/>
      </rPr>
      <t>13.235</t>
    </r>
    <r>
      <rPr>
        <sz val="10"/>
        <color rgb="FF1F1F1F"/>
        <rFont val="Calibri"/>
        <family val="2"/>
      </rPr>
      <t xml:space="preserve"> Estímulos, Reconocimientos, Apoyos , Incentivos y Alianzas Estratégicas en el marco de los distintos programas de fomento.</t>
    </r>
  </si>
  <si>
    <r>
      <rPr>
        <b/>
        <sz val="10"/>
        <color rgb="FF1F1F1F"/>
        <rFont val="Calibri"/>
        <family val="2"/>
      </rPr>
      <t xml:space="preserve">23. </t>
    </r>
    <r>
      <rPr>
        <sz val="10"/>
        <color rgb="FF1F1F1F"/>
        <rFont val="Calibri"/>
        <family val="2"/>
      </rPr>
      <t xml:space="preserve">Implementar un </t>
    </r>
    <r>
      <rPr>
        <b/>
        <sz val="10"/>
        <color rgb="FF1F1F1F"/>
        <rFont val="Calibri"/>
        <family val="2"/>
      </rPr>
      <t>1</t>
    </r>
    <r>
      <rPr>
        <sz val="10"/>
        <color rgb="FF1F1F1F"/>
        <rFont val="Calibri"/>
        <family val="2"/>
      </rPr>
      <t xml:space="preserve"> Bono Cultural para promover el consumo cultural y artístico de los y las jóvenes y adultos mayores de la ciudad.</t>
    </r>
  </si>
  <si>
    <t>Implementar un 1 Bono de Consumo Cultural destinado  jóvenes y adultos mayores con el propósito de ampliar el acceso a bienes, servicios y productos artísticos y culturales en distintas localidades y territorios. Esta iniciativa busca descentralizar la actividad cultural y estimular el surgimiento de los nuevos lideres sociales que reconozcan en el arte y la cultura la capacidad de hacer realidad aspiraciones dentro de sus comunidades.</t>
  </si>
  <si>
    <t>Juv_1.1.6, Juv_5.1.3</t>
  </si>
  <si>
    <t>Bono Cultural implementado para promover el consumo cultural y artístico de los y las jóvenes y adultos mayores</t>
  </si>
  <si>
    <t>Porcentaje % de avance en la implentación del Bono Cultural para promover el consumo cultural y artístico de los y las jóvenes y adultos mayores</t>
  </si>
  <si>
    <r>
      <rPr>
        <b/>
        <sz val="10"/>
        <color rgb="FF1F1F1F"/>
        <rFont val="Calibri"/>
        <family val="2"/>
      </rPr>
      <t>24.</t>
    </r>
    <r>
      <rPr>
        <sz val="10"/>
        <color rgb="FF1F1F1F"/>
        <rFont val="Calibri"/>
        <family val="2"/>
      </rPr>
      <t xml:space="preserve"> Crear un</t>
    </r>
    <r>
      <rPr>
        <b/>
        <sz val="10"/>
        <color rgb="FF1F1F1F"/>
        <rFont val="Calibri"/>
        <family val="2"/>
      </rPr>
      <t xml:space="preserve"> 1 </t>
    </r>
    <r>
      <rPr>
        <sz val="10"/>
        <color rgb="FF1F1F1F"/>
        <rFont val="Calibri"/>
        <family val="2"/>
      </rPr>
      <t>Centro Cultural Juvenil Bogotano</t>
    </r>
  </si>
  <si>
    <t>Se crea el Centro de Cultural juvenil bogotano en una de las infraestructuras existentes en la ciudad.</t>
  </si>
  <si>
    <t>Juv_5.1.5, Juv_ 5.2.1</t>
  </si>
  <si>
    <t>Centro Cultural y de Emprendimiento de cultura juvenil Bogotana.</t>
  </si>
  <si>
    <t>Centro Cultural y de Emprendimiento de cultura juvenil Bogotana creado.</t>
  </si>
  <si>
    <t>Bogotá confía en su potencial</t>
  </si>
  <si>
    <t>La educación como eje del potencial humano</t>
  </si>
  <si>
    <r>
      <rPr>
        <b/>
        <sz val="10"/>
        <color rgb="FF1F1F1F"/>
        <rFont val="Calibri"/>
        <family val="2"/>
      </rPr>
      <t>25.</t>
    </r>
    <r>
      <rPr>
        <sz val="10"/>
        <color rgb="FF1F1F1F"/>
        <rFont val="Calibri"/>
        <family val="2"/>
      </rPr>
      <t xml:space="preserve"> Beneficiar a </t>
    </r>
    <r>
      <rPr>
        <b/>
        <sz val="10"/>
        <color rgb="FF1F1F1F"/>
        <rFont val="Calibri"/>
        <family val="2"/>
      </rPr>
      <t>520.000</t>
    </r>
    <r>
      <rPr>
        <sz val="10"/>
        <color rgb="FF1F1F1F"/>
        <rFont val="Calibri"/>
        <family val="2"/>
      </rPr>
      <t xml:space="preserve"> niños, niñas, adolescentes y jóvenes, a través de procesos de formación digital, cultural, artística, patrimonial, deportiva y cultura ciudadana para la educación inicial, básica y media.</t>
    </r>
  </si>
  <si>
    <t>La meta comprende la realización de procesos de formación en artes, patrimonio cultural, deportes y cultura ciudadana dirigidas a niños, niñas, adolescentes y jóvenes de instituciones educativas.
Idartes: Beneficiar a 171.600 niños, niñas, adolescentes y jóvenes, a través de procesos de formación digital, cultural, artística, patrimonial, deportiva y cultura ciudadana para la educación inicial, básica y media.
Se solicita al Idartes, desde la DACP-SCRD adicionar a la meta un presupuesto de: $8.550 millones con magnitud de 7.000 niños, niñas, adolescentes y jóvenes (para atención en Convergencia Digital). 
IDPC: Beneficiar a 6.500 niños, niñas, adolescentes y jóvenes, a través de procesos de formación digital, cultural, artística, patrimonial, deportiva y cultura ciudadana para la educación inicial, básica y media.
IDRD: Atención de 163.000 niños, niñas, adolescentes y jóvenes en disciplinas deportivas priorizadas en el marco de la jornada escolar complementaria y 32000 niños y niñas de 0 a 5 años en los centro de psicomotricidad
OFB: Beneficiar 120.000 niños, niñas, adolescentes y jóvenes, a través de procesos de formación digital, cultural, artística, patrimonial, deportiva y cultura ciudadana para la educación inicial, básica y media.</t>
  </si>
  <si>
    <t>Edu_3.1.4, Edu_4.5.3, Inf_2.2.11, Inf_2.2.7
Juv_1.3.1, Juv_5.1.4, Muj_8.1.7, LEO_1.19</t>
  </si>
  <si>
    <t>Niños, niñas, adolescentes y jóvenes, beneficiados con formación artística, cultural, deportiva y patrimonial.</t>
  </si>
  <si>
    <t>Sumatoria niños, niñas, adolescentes y jóvenes beneficiados con formación artística, cultural, deportiva y patrimonial.</t>
  </si>
  <si>
    <t>SEGPLAN / Registros administrativos de los planes operativos anuales de seguimiento a metas</t>
  </si>
  <si>
    <r>
      <rPr>
        <b/>
        <sz val="10"/>
        <color rgb="FF1F1F1F"/>
        <rFont val="Calibri"/>
        <family val="2"/>
      </rPr>
      <t>25.</t>
    </r>
    <r>
      <rPr>
        <sz val="10"/>
        <color rgb="FF1F1F1F"/>
        <rFont val="Calibri"/>
        <family val="2"/>
      </rPr>
      <t xml:space="preserve"> Beneficiar a </t>
    </r>
    <r>
      <rPr>
        <b/>
        <sz val="10"/>
        <color rgb="FF1F1F1F"/>
        <rFont val="Calibri"/>
        <family val="2"/>
      </rPr>
      <t>520.000</t>
    </r>
    <r>
      <rPr>
        <sz val="10"/>
        <color rgb="FF1F1F1F"/>
        <rFont val="Calibri"/>
        <family val="2"/>
      </rPr>
      <t xml:space="preserve"> niños, niñas, adolescentes y jóvenes, a través de procesos de formación digital, cultural, artística, patrimonial, deportiva y cultura ciudadana para la educación inicial, básica y media.</t>
    </r>
  </si>
  <si>
    <r>
      <rPr>
        <b/>
        <sz val="10"/>
        <color rgb="FF1F1F1F"/>
        <rFont val="Calibri"/>
        <family val="2"/>
      </rPr>
      <t>25.</t>
    </r>
    <r>
      <rPr>
        <sz val="10"/>
        <color rgb="FF1F1F1F"/>
        <rFont val="Calibri"/>
        <family val="2"/>
      </rPr>
      <t xml:space="preserve"> Beneficiar a </t>
    </r>
    <r>
      <rPr>
        <b/>
        <sz val="10"/>
        <color rgb="FF1F1F1F"/>
        <rFont val="Calibri"/>
        <family val="2"/>
      </rPr>
      <t>520.000</t>
    </r>
    <r>
      <rPr>
        <sz val="10"/>
        <color rgb="FF1F1F1F"/>
        <rFont val="Calibri"/>
        <family val="2"/>
      </rPr>
      <t xml:space="preserve"> niños, niñas, adolescentes y jóvenes, a través de procesos de formación digital, cultural, artística, patrimonial, deportiva y cultura ciudadana para la educación inicial, básica y media.</t>
    </r>
  </si>
  <si>
    <r>
      <rPr>
        <b/>
        <sz val="10"/>
        <color rgb="FF1F1F1F"/>
        <rFont val="Calibri"/>
        <family val="2"/>
      </rPr>
      <t>25.</t>
    </r>
    <r>
      <rPr>
        <sz val="10"/>
        <color rgb="FF1F1F1F"/>
        <rFont val="Calibri"/>
        <family val="2"/>
      </rPr>
      <t xml:space="preserve"> Beneficiar a </t>
    </r>
    <r>
      <rPr>
        <b/>
        <sz val="10"/>
        <color rgb="FF1F1F1F"/>
        <rFont val="Calibri"/>
        <family val="2"/>
      </rPr>
      <t>520.000</t>
    </r>
    <r>
      <rPr>
        <sz val="10"/>
        <color rgb="FF1F1F1F"/>
        <rFont val="Calibri"/>
        <family val="2"/>
      </rPr>
      <t xml:space="preserve"> niños, niñas, adolescentes y jóvenes, a través de procesos de formación digital, cultural, artística, patrimonial, deportiva y cultura ciudadana para la educación inicial, básica y media.</t>
    </r>
  </si>
  <si>
    <r>
      <rPr>
        <b/>
        <sz val="10"/>
        <color rgb="FF1F1F1F"/>
        <rFont val="Calibri"/>
        <family val="2"/>
      </rPr>
      <t>25.</t>
    </r>
    <r>
      <rPr>
        <sz val="10"/>
        <color rgb="FF1F1F1F"/>
        <rFont val="Calibri"/>
        <family val="2"/>
      </rPr>
      <t xml:space="preserve"> Beneficiar a </t>
    </r>
    <r>
      <rPr>
        <b/>
        <sz val="10"/>
        <color rgb="FF1F1F1F"/>
        <rFont val="Calibri"/>
        <family val="2"/>
      </rPr>
      <t>520.000</t>
    </r>
    <r>
      <rPr>
        <sz val="10"/>
        <color rgb="FF1F1F1F"/>
        <rFont val="Calibri"/>
        <family val="2"/>
      </rPr>
      <t xml:space="preserve"> niños, niñas, adolescentes y jóvenes, a través de procesos de formación digital, cultural, artística, patrimonial, deportiva y cultura ciudadana para la educación inicial, básica y media.</t>
    </r>
  </si>
  <si>
    <r>
      <rPr>
        <b/>
        <sz val="10"/>
        <color rgb="FF1F1F1F"/>
        <rFont val="Calibri"/>
        <family val="2"/>
      </rPr>
      <t>26.</t>
    </r>
    <r>
      <rPr>
        <sz val="10"/>
        <color rgb="FF1F1F1F"/>
        <rFont val="Calibri"/>
        <family val="2"/>
      </rPr>
      <t xml:space="preserve"> Beneficiar </t>
    </r>
    <r>
      <rPr>
        <b/>
        <sz val="10"/>
        <color rgb="FF1F1F1F"/>
        <rFont val="Calibri"/>
        <family val="2"/>
      </rPr>
      <t>388.500</t>
    </r>
    <r>
      <rPr>
        <sz val="10"/>
        <color rgb="FF1F1F1F"/>
        <rFont val="Calibri"/>
        <family val="2"/>
      </rPr>
      <t xml:space="preserve"> personas a partir de la primera infancia y a lo largo de la vida en procesos de formación, exploración y circulación cultural, artística, patrimonial, recreativa y deportiva en particular en espacios cercanos y entornos comunitarios. </t>
    </r>
  </si>
  <si>
    <t>La meta comprende la realización de estrategias de formación en artes, patrimonio cultural, deportes y cultura ciudadana  dirigidas a personas de grupos poblacionales por fuera del sistema educativo.
Desde la DACP - SGCA: 
Proyecto: Fortalecimiento de los procesos y de los agentes de formación del sector.
La meta comprende la realización de estrategias de formación en arte, cultura, patrimonio y deporte, dirigida a agentes del sector y ciudadanía en general, a nivel de educación no formal y/o formal: 
12.000 beneficiarios inscritos en procesos de formación virtual y/o presencial (Plataforma de Formación Virtual en Arte, Cultura y Patrimonio - FORMA - Convenio Interadministrativo SENA-SCRD y otras alianzas).
180 beneficiarios de procesos de cualificación y profesionalización en programas de arte, cultura y patrimonio.
200 agentes culturales cualificados en gestión de proyectos culturales en el marco del programa Es Cultura Local.
1 Implementación de una estrategia de formación, circulación y visibilización de procesos de formación en los que participan niños, niñas, adolescentes y jóvenes que cursan educación inicial, básica y media en colegios de Bogotá.
1 Implementación del Sistema Distrital de Formación Artística y Cultural - SIDFAC.
1 Estrategia educativa para la vida mayor. que consta de 8 cursos de actualizacion de capacidades para el ejercicio de la actividad artística y cultura. 
Desde la SIPC se beneficiaran 4.000 personas formadas en relación con el Patrimonio Cultural.
Idartes: Beneficiar 250.000 personas a partir de la primera infancia y a lo largo de la vida en procesos de formación y exploración cultural, artística y patrimonial recreativa y deportiva en particular en espacios cercanos y entornos comunitarios.
*Programa Nidos
*Programa Crea (línea con Secretaria de Educación fortalecida y atención directa a comunidad).
*Programa de formación digital.
IDPC: Beneficiar 1.500 personas a partir de la primera infancia y a lo largo de la vida en procesos de formación y exploración cultural, artística y patrimonial recreativa y deportiva en particular en espacios cercanos y entornos comunitarios.
OFB: Beneficiar 40.000 personas mediante la realización de estrategias de formación en artes, patrimonio cultural, deportes y cultura ciudadana, realizadas por fuera del sistema educativo, dirigidas a todos los grupos poblacionales</t>
  </si>
  <si>
    <t>Edu_2.3.3, Edu_3.1.4, Edu_4.5.3,  Inf_2.1.3, Inf_2.2.7, Inf_ 2.2.8, Inf_2.2.9, Inf_2.2.10, Inf_2.2.11, Juv_1.3.1, Juv_5.1.5, Muj_8.1.7,  Muj_3.1.10, Acc_4.2.1, LEO_1.1.5, Seg_4.3.8</t>
  </si>
  <si>
    <t>Personas beneficiadas con procesos de formación y exploración cultural, artística, patrimonial.</t>
  </si>
  <si>
    <t>Sumatoria de personas beneficiadas con formación y exploración artística, cultural y patrimonial.</t>
  </si>
  <si>
    <r>
      <rPr>
        <b/>
        <sz val="10"/>
        <color rgb="FF1F1F1F"/>
        <rFont val="Calibri"/>
        <family val="2"/>
      </rPr>
      <t>26.</t>
    </r>
    <r>
      <rPr>
        <sz val="10"/>
        <color rgb="FF1F1F1F"/>
        <rFont val="Calibri"/>
        <family val="2"/>
      </rPr>
      <t xml:space="preserve"> Beneficiar </t>
    </r>
    <r>
      <rPr>
        <b/>
        <sz val="10"/>
        <color rgb="FF1F1F1F"/>
        <rFont val="Calibri"/>
        <family val="2"/>
      </rPr>
      <t>388.500</t>
    </r>
    <r>
      <rPr>
        <sz val="10"/>
        <color rgb="FF1F1F1F"/>
        <rFont val="Calibri"/>
        <family val="2"/>
      </rPr>
      <t xml:space="preserve"> personas a partir de la primera infancia y a lo largo de la vida en procesos de formación, exploración y circulación cultural, artística, patrimonial, recreativa y deportiva en particular en espacios cercanos y entornos comunitarios. </t>
    </r>
  </si>
  <si>
    <r>
      <rPr>
        <b/>
        <sz val="10"/>
        <color rgb="FF1F1F1F"/>
        <rFont val="Calibri"/>
        <family val="2"/>
      </rPr>
      <t>26.</t>
    </r>
    <r>
      <rPr>
        <sz val="10"/>
        <color rgb="FF1F1F1F"/>
        <rFont val="Calibri"/>
        <family val="2"/>
      </rPr>
      <t xml:space="preserve"> Beneficiar </t>
    </r>
    <r>
      <rPr>
        <b/>
        <sz val="10"/>
        <color rgb="FF1F1F1F"/>
        <rFont val="Calibri"/>
        <family val="2"/>
      </rPr>
      <t>388.500</t>
    </r>
    <r>
      <rPr>
        <sz val="10"/>
        <color rgb="FF1F1F1F"/>
        <rFont val="Calibri"/>
        <family val="2"/>
      </rPr>
      <t xml:space="preserve"> personas a partir de la primera infancia y a lo largo de la vida en procesos de formación, exploración y circulación cultural, artística, patrimonial, recreativa y deportiva en particular en espacios cercanos y entornos comunitarios. </t>
    </r>
  </si>
  <si>
    <r>
      <rPr>
        <b/>
        <sz val="10"/>
        <color rgb="FF1F1F1F"/>
        <rFont val="Calibri"/>
        <family val="2"/>
      </rPr>
      <t>26.</t>
    </r>
    <r>
      <rPr>
        <sz val="10"/>
        <color rgb="FF1F1F1F"/>
        <rFont val="Calibri"/>
        <family val="2"/>
      </rPr>
      <t xml:space="preserve"> Beneficiar </t>
    </r>
    <r>
      <rPr>
        <b/>
        <sz val="10"/>
        <color rgb="FF1F1F1F"/>
        <rFont val="Calibri"/>
        <family val="2"/>
      </rPr>
      <t>388.500</t>
    </r>
    <r>
      <rPr>
        <sz val="10"/>
        <color rgb="FF1F1F1F"/>
        <rFont val="Calibri"/>
        <family val="2"/>
      </rPr>
      <t xml:space="preserve"> personas a partir de la primera infancia y a lo largo de la vida en procesos de formación, exploración y circulación cultural, artística, patrimonial, recreativa y deportiva en particular en espacios cercanos y entornos comunitarios. </t>
    </r>
  </si>
  <si>
    <r>
      <rPr>
        <b/>
        <sz val="10"/>
        <color rgb="FF1F1F1F"/>
        <rFont val="Calibri"/>
        <family val="2"/>
      </rPr>
      <t>26.</t>
    </r>
    <r>
      <rPr>
        <sz val="10"/>
        <color rgb="FF1F1F1F"/>
        <rFont val="Calibri"/>
        <family val="2"/>
      </rPr>
      <t xml:space="preserve"> Beneficiar </t>
    </r>
    <r>
      <rPr>
        <b/>
        <sz val="10"/>
        <color rgb="FF1F1F1F"/>
        <rFont val="Calibri"/>
        <family val="2"/>
      </rPr>
      <t>388.500</t>
    </r>
    <r>
      <rPr>
        <sz val="10"/>
        <color rgb="FF1F1F1F"/>
        <rFont val="Calibri"/>
        <family val="2"/>
      </rPr>
      <t xml:space="preserve"> personas a partir de la primera infancia y a lo largo de la vida en procesos de formación, exploración y circulación cultural, artística, patrimonial, recreativa y deportiva en particular en espacios cercanos y entornos comunitarios. </t>
    </r>
  </si>
  <si>
    <r>
      <rPr>
        <b/>
        <sz val="10"/>
        <color rgb="FF1F1F1F"/>
        <rFont val="Calibri"/>
        <family val="2"/>
      </rPr>
      <t xml:space="preserve">27. </t>
    </r>
    <r>
      <rPr>
        <sz val="10"/>
        <color rgb="FF1F1F1F"/>
        <rFont val="Calibri"/>
        <family val="2"/>
      </rPr>
      <t>Beneficiar a</t>
    </r>
    <r>
      <rPr>
        <b/>
        <sz val="10"/>
        <color rgb="FF1F1F1F"/>
        <rFont val="Calibri"/>
        <family val="2"/>
      </rPr>
      <t xml:space="preserve"> 27.100</t>
    </r>
    <r>
      <rPr>
        <sz val="10"/>
        <color rgb="FF1F1F1F"/>
        <rFont val="Calibri"/>
        <family val="2"/>
      </rPr>
      <t xml:space="preserve"> personas en acciones de Convergencia Digital, mediante procesos de formación y alfabetización digital, creación de contenidos, fomento de ciudadanías digitales y críticas, crecimiento económico, acceso a empleo digno e internacionalización en Bogotá. </t>
    </r>
  </si>
  <si>
    <t>1 estrategia de articulación sectorial e intersectorial en temas de Convergencia Digital, con coordinación en la Dirección de Arte, Cultura y Patrimonio.
Diseño de orientaciones y lineamientos para promover las prácticas y habitos que impulsen el conocimiento y la apropiación de las tecnologias de la información y la comunicación y hacia la consolidación de redes, del sector productivo y de las ciudadanías digitales.
Diseño de ciclo de formación en Convergencia Digital.
1. Formación posmedia: formación de 2.100 jóvenes en programas de Convergencia Digital
2. Fondo de capital de riesgo para proyectos de convergencia digital: a través de 75 estimulos.
3. Evento internacional: 2 eventos internacionales de Convergencia Digital.</t>
  </si>
  <si>
    <t xml:space="preserve">Juv_5.1.2, Eco_2.2.2, Eco_3.1.1, Eco_4.3.1, Edu_3.5.3, Leo_1.1.8, Leo_3.1.3  
</t>
  </si>
  <si>
    <t>Personas beneficiadas con acciones de Convergencia Digita</t>
  </si>
  <si>
    <t>Sumatoria de personas beneficiadas con acciones de Convergencia Digital</t>
  </si>
  <si>
    <t>Desarrollo empresarial</t>
  </si>
  <si>
    <r>
      <rPr>
        <b/>
        <sz val="10"/>
        <color rgb="FF1F1F1F"/>
        <rFont val="Calibri"/>
        <family val="2"/>
      </rPr>
      <t xml:space="preserve">28. </t>
    </r>
    <r>
      <rPr>
        <sz val="10"/>
        <color rgb="FF1F1F1F"/>
        <rFont val="Calibri"/>
        <family val="2"/>
      </rPr>
      <t xml:space="preserve"> Implementar </t>
    </r>
    <r>
      <rPr>
        <b/>
        <sz val="10"/>
        <color rgb="FF1F1F1F"/>
        <rFont val="Calibri"/>
        <family val="2"/>
      </rPr>
      <t>24</t>
    </r>
    <r>
      <rPr>
        <sz val="10"/>
        <color rgb="FF1F1F1F"/>
        <rFont val="Calibri"/>
        <family val="2"/>
      </rPr>
      <t xml:space="preserve"> proyectos para generar un entorno propicio y seguro bajo una dinámica de funcionamiento 24 horas para el fortalecimiento del ecosistema cultural y creativo de la ciudad.</t>
    </r>
  </si>
  <si>
    <t xml:space="preserve">La meta se desarrolla a través de la implementación de 24 proyectos de iniciativa pública, mixta y ciudadana, a través de articulación de acciones institucionales culturales y artísticas.
De esta forma, la meta promueve el reconocimiento de la diversidad de expresiones artísticas, culturales y recreo-deportivas en espacios de la ciudad transformados en propicios y seguros, con el fin de  aprovechar el potencial competitivo y el fortalecimiento del ecosistema creativo, gracias al apoyo transversal de las entidades del Distrito involucradas. </t>
  </si>
  <si>
    <t>Eco_3.1.1</t>
  </si>
  <si>
    <t>Proyectos implementados para generar en el marco de la estrategia 24 horas para el fortalecimiento del ecosistema cultural y creativo de la ciudad.</t>
  </si>
  <si>
    <t>Numero de Proyectos implementados para generar en el marco de la estrategia 24 horas</t>
  </si>
  <si>
    <r>
      <rPr>
        <b/>
        <sz val="10"/>
        <color rgb="FF1F1F1F"/>
        <rFont val="Calibri"/>
        <family val="2"/>
      </rPr>
      <t xml:space="preserve">29. </t>
    </r>
    <r>
      <rPr>
        <sz val="10"/>
        <color rgb="FF1F1F1F"/>
        <rFont val="Calibri"/>
        <family val="2"/>
      </rPr>
      <t xml:space="preserve">Activar </t>
    </r>
    <r>
      <rPr>
        <b/>
        <sz val="10"/>
        <color rgb="FF1F1F1F"/>
        <rFont val="Calibri"/>
        <family val="2"/>
      </rPr>
      <t>11</t>
    </r>
    <r>
      <rPr>
        <sz val="10"/>
        <color rgb="FF1F1F1F"/>
        <rFont val="Calibri"/>
        <family val="2"/>
      </rPr>
      <t xml:space="preserve"> Distritos Creativos para creación de valor y riqueza de las organizaciones y agentes culturales y creativos, así como la resignificación del imaginario colectivo del entorno.</t>
    </r>
  </si>
  <si>
    <t xml:space="preserve">Realizando acciones de posicionamiento de los DC. Estructurando y desarrollando modelos de operación sostenibles de los DC. Realizando una oferta artística y cultural permanente y diversa que promueva la apropiación del espacio y el consumo de los bienes y servicios. Generando espacios para la creación, formación, circulación e investigación con los agentes vinculados en los DC, que permitan el encadenamiento entre los eslabones de la cadena de valor.  Generando alianzas con actores públicos y privados para el fortalecimiento de los agentes y el DC.  
FUGA: Realizando acciones de posicionamiento de los DC. Estructurando y desarrollando modelos de operación sostenibles de los DC. Realizando una oferta artística y cultural permanente y diversa que promueva la apropiación del espacio y el consumo de los bienes y servicios. Generando espacios para la creación, formación, circulación e investigación con los agentes vinculados en los DC, que permitan el encadenamiento entre los eslabones de la cadena de valor.  Generando alianzas con actores públicos y privados para el fortalecimiento de los agentes y el DC.  </t>
  </si>
  <si>
    <t>Ind_2.1.19, Ind_2.1.29, Juv_1.1.6, Juv_3.2.6, Juv_3.2.2, Juv_2.4.3, LGB_1.2.4, LGB_1.3.7, Muj_8.1.11, Muj_5.1.10, Par_1.2.7, Eco_2.1.5, Eco_3.1.4, Eco_4.2.6, Eco_4.3.1, Eco_3.1.1</t>
  </si>
  <si>
    <t>Distritos Creativos activados</t>
  </si>
  <si>
    <t>Número  de Distritos Creativos y Barrios Culturales activados</t>
  </si>
  <si>
    <t>Plan de Acción de la Política Pública de Economía Cultural y Creativa</t>
  </si>
  <si>
    <r>
      <rPr>
        <b/>
        <sz val="10"/>
        <color rgb="FF1F1F1F"/>
        <rFont val="Calibri"/>
        <family val="2"/>
      </rPr>
      <t xml:space="preserve">29. </t>
    </r>
    <r>
      <rPr>
        <sz val="10"/>
        <color rgb="FF1F1F1F"/>
        <rFont val="Calibri"/>
        <family val="2"/>
      </rPr>
      <t xml:space="preserve">Activar </t>
    </r>
    <r>
      <rPr>
        <b/>
        <sz val="10"/>
        <color rgb="FF1F1F1F"/>
        <rFont val="Calibri"/>
        <family val="2"/>
      </rPr>
      <t>11</t>
    </r>
    <r>
      <rPr>
        <sz val="10"/>
        <color rgb="FF1F1F1F"/>
        <rFont val="Calibri"/>
        <family val="2"/>
      </rPr>
      <t xml:space="preserve"> Distritos Creativos para creación de valor y riqueza de las organizaciones y agentes culturales y creativos, así como la resignificación del imaginario colectivo del entorno.</t>
    </r>
  </si>
  <si>
    <r>
      <rPr>
        <b/>
        <sz val="10"/>
        <color rgb="FF1F1F1F"/>
        <rFont val="Calibri"/>
        <family val="2"/>
      </rPr>
      <t>30.</t>
    </r>
    <r>
      <rPr>
        <sz val="10"/>
        <color rgb="FF1F1F1F"/>
        <rFont val="Calibri"/>
        <family val="2"/>
      </rPr>
      <t xml:space="preserve"> Implementar</t>
    </r>
    <r>
      <rPr>
        <b/>
        <sz val="10"/>
        <color rgb="FF1F1F1F"/>
        <rFont val="Calibri"/>
        <family val="2"/>
      </rPr>
      <t xml:space="preserve"> 4</t>
    </r>
    <r>
      <rPr>
        <sz val="10"/>
        <color rgb="FF1F1F1F"/>
        <rFont val="Calibri"/>
        <family val="2"/>
      </rPr>
      <t xml:space="preserve"> componentes de la economía del deporte, la recreación y la actividad física </t>
    </r>
  </si>
  <si>
    <t>Impulsar la economia del deporte a través de la oferta de programas deportivos, recreativos y de actividad fisica
Los cuatro componentes son:
Medición Sector del deporte Generar los datos más relevantes del Sector del deporte para divulgar esta información a los diferentes actores de la cadena de valor para la toma de decisiones desde lo público y lo privado y para la generación de acciones en cumplimiento de la política pública (Cuenta satélite, Indicadores)
Alianzas estratégicas: Alianzas con terceros (acción conjunta con los diferentes actores, la academia y organismos -nacionales e internacionales-) para la mejora de calidad o la ampliación de la cobertura de los programas del IDRD. 
Gestión de APP:Seguimiento a las APP vigentes y análisis de nuevos proyectos de asociación público privada: Salitre Mágico, Movistar y Campin
Promoción de mecanismos de articulación para el desarrollo económico Acciones de capacitación, ferias comerciales, eventos académicos desarrollados con entidades que promueven la competitividad y desarrollo productivos dirigidos a  emprendedores, empresarios y actores de la Iniciativa de cluster del sector</t>
  </si>
  <si>
    <t>Dep_1.1.3, Dep_2.1.1, Dep_2.1.2, Dep_5.1.1</t>
  </si>
  <si>
    <t>Componentes implementados para el fortalecimiento de la economía del deporte, la recreación y la actividad física.</t>
  </si>
  <si>
    <t>Número de componentes implementados para el fortalecimiento de la economía del deporte, la recreación y la actividad física</t>
  </si>
  <si>
    <t>SEGPLAN</t>
  </si>
  <si>
    <r>
      <rPr>
        <b/>
        <sz val="10"/>
        <color rgb="FF1F1F1F"/>
        <rFont val="Calibri"/>
        <family val="2"/>
      </rPr>
      <t xml:space="preserve">31. </t>
    </r>
    <r>
      <rPr>
        <sz val="10"/>
        <color rgb="FF1F1F1F"/>
        <rFont val="Calibri"/>
        <family val="2"/>
      </rPr>
      <t xml:space="preserve">Cualificar </t>
    </r>
    <r>
      <rPr>
        <b/>
        <sz val="10"/>
        <color rgb="FF1F1F1F"/>
        <rFont val="Calibri"/>
        <family val="2"/>
      </rPr>
      <t>1.400</t>
    </r>
    <r>
      <rPr>
        <sz val="10"/>
        <color rgb="FF1F1F1F"/>
        <rFont val="Calibri"/>
        <family val="2"/>
      </rPr>
      <t xml:space="preserve"> organizaciones y agentes del sector para fortalecer sus prácticas culturales, artísticas y patrimoniales, así como la gestión de estos campos, priorizando la ciudadanía con barreras de acceso a oportunidades</t>
    </r>
  </si>
  <si>
    <t>Formación a organizaciones y agentes del ecosistema cultural y creativo para fortalecer sus procesos de planeación, organización, ejecución y control, con el ánimo de fortalecer su capacidad para generar ingresos y empleo.</t>
  </si>
  <si>
    <t>Eco_2.1.1, Eco_2.2.2</t>
  </si>
  <si>
    <t>Organizaciones y agentes del sector cualificados</t>
  </si>
  <si>
    <t>Sumatoria de organizaciones y agentes del sector cualificados</t>
  </si>
  <si>
    <t>Promoción del emprendimiento,  el pequeño comercio y la generación de ingresos</t>
  </si>
  <si>
    <r>
      <rPr>
        <b/>
        <sz val="10"/>
        <color rgb="FF1F1F1F"/>
        <rFont val="Calibri"/>
        <family val="2"/>
      </rPr>
      <t>32.</t>
    </r>
    <r>
      <rPr>
        <sz val="10"/>
        <color rgb="FF1F1F1F"/>
        <rFont val="Calibri"/>
        <family val="2"/>
      </rPr>
      <t xml:space="preserve"> Vincular a </t>
    </r>
    <r>
      <rPr>
        <b/>
        <sz val="10"/>
        <color rgb="FF1F1F1F"/>
        <rFont val="Calibri"/>
        <family val="2"/>
      </rPr>
      <t>2900</t>
    </r>
    <r>
      <rPr>
        <sz val="10"/>
        <color rgb="FF1F1F1F"/>
        <rFont val="Calibri"/>
        <family val="2"/>
      </rPr>
      <t xml:space="preserve"> agentes, personas artesana, colectivos, emprendimientos y organizaciones de las industrias culturales y creativas en los eslabones de la cadena de valor promoviendo la sostenibilidad del ecosistema creativo en Bogotá.</t>
    </r>
  </si>
  <si>
    <t xml:space="preserve">Desarrollando metodologías para la adquisición de competencias en habilidades culturales, artísticas, digitales, de emprendimiento y otras, dentro de la cadena de valor para los agentes artísticos, culturales y creativos. Generando alianzas o estrategias que fortalezcan la Plataforma Centro como herramienta digital que muestra la oferta de creaciones, contenidos, emprendimientos, espacios y actividades culturales para la circulación y el consumo. Gestión del conocimiento en el campo cultural, artístico y creativo con publicaciones y caja de herramientas. Desarrollando mercados, plataformas y circuítos con diferentes enfoques de las industrias culturales y creativas, que pemitan la articulación en los eslabones de la cadena de valor.
Las estrategias son las siguientes: 
Circulación y mercados
Investigaciones y mediciones
Mecanismos de financiación
Fortalecimiento de agentes en valoración de intangibles
Programas, proyectos o acciones estratégicas de formación y fortalecimiento organizacional </t>
  </si>
  <si>
    <t>Ind_2.1.19, Ind_2.1.29, Juv_1.1.6, Juv_3.2.6, Juv_3.2.2, Juv_2.4.3, LGB_1.2.4, LGB_1.3.7, Muj_8.1.11, Muj_5.1.10, Eco_2.1.5, Eco_3.1.4, Eco_4.2.6, Eco_4.3.1, Eco_3.1.1</t>
  </si>
  <si>
    <t>Agentes, colectivos, emprendimientos y organizaciones de las industrias culturales y creativas vinculados en los eslabones de la cadena de valor</t>
  </si>
  <si>
    <t>Sumatoria de agentes, colectivos, emprendimientos y organizaciones de las industrias culturales y creativas vinculados en los eslabones de la cadena de valor</t>
  </si>
  <si>
    <t>Sistema de Información Pandora 2023</t>
  </si>
  <si>
    <r>
      <rPr>
        <b/>
        <sz val="10"/>
        <color rgb="FF1F1F1F"/>
        <rFont val="Calibri"/>
        <family val="2"/>
      </rPr>
      <t>32.</t>
    </r>
    <r>
      <rPr>
        <sz val="10"/>
        <color rgb="FF1F1F1F"/>
        <rFont val="Calibri"/>
        <family val="2"/>
      </rPr>
      <t xml:space="preserve"> Vincular a </t>
    </r>
    <r>
      <rPr>
        <b/>
        <sz val="10"/>
        <color rgb="FF1F1F1F"/>
        <rFont val="Calibri"/>
        <family val="2"/>
      </rPr>
      <t>2900</t>
    </r>
    <r>
      <rPr>
        <sz val="10"/>
        <color rgb="FF1F1F1F"/>
        <rFont val="Calibri"/>
        <family val="2"/>
      </rPr>
      <t xml:space="preserve"> agentes, personas artesana, colectivos, emprendimientos y organizaciones de las industrias culturales y creativas en los eslabones de la cadena de valor promoviendo la sostenibilidad del ecosistema creativo en Bogotá.</t>
    </r>
  </si>
  <si>
    <r>
      <rPr>
        <b/>
        <sz val="10"/>
        <color rgb="FF1F1F1F"/>
        <rFont val="Calibri"/>
        <family val="2"/>
      </rPr>
      <t>32.</t>
    </r>
    <r>
      <rPr>
        <sz val="10"/>
        <color rgb="FF1F1F1F"/>
        <rFont val="Calibri"/>
        <family val="2"/>
      </rPr>
      <t xml:space="preserve"> Vincular a </t>
    </r>
    <r>
      <rPr>
        <b/>
        <sz val="10"/>
        <color rgb="FF1F1F1F"/>
        <rFont val="Calibri"/>
        <family val="2"/>
      </rPr>
      <t>2900</t>
    </r>
    <r>
      <rPr>
        <sz val="10"/>
        <color rgb="FF1F1F1F"/>
        <rFont val="Calibri"/>
        <family val="2"/>
      </rPr>
      <t xml:space="preserve"> agentes, personas artesana, colectivos, emprendimientos y organizaciones de las industrias culturales y creativas en los eslabones de la cadena de valor promoviendo la sostenibilidad del ecosistema creativo en Bogotá.</t>
    </r>
  </si>
  <si>
    <t>Bogotá Ciudad Portuaria</t>
  </si>
  <si>
    <r>
      <rPr>
        <b/>
        <sz val="10"/>
        <color rgb="FF1F1F1F"/>
        <rFont val="Calibri"/>
        <family val="2"/>
      </rPr>
      <t>33.</t>
    </r>
    <r>
      <rPr>
        <sz val="10"/>
        <color rgb="FF1F1F1F"/>
        <rFont val="Calibri"/>
        <family val="2"/>
      </rPr>
      <t xml:space="preserve"> Realizar dos</t>
    </r>
    <r>
      <rPr>
        <b/>
        <sz val="10"/>
        <color rgb="FF1F1F1F"/>
        <rFont val="Calibri"/>
        <family val="2"/>
      </rPr>
      <t xml:space="preserve"> (2)</t>
    </r>
    <r>
      <rPr>
        <sz val="10"/>
        <color rgb="FF1F1F1F"/>
        <rFont val="Calibri"/>
        <family val="2"/>
      </rPr>
      <t xml:space="preserve"> hitos arquitectónicos o de arte en espacio público, que se constituyan en un factor de identidad y dinamice el turismo en la ciudad.  </t>
    </r>
  </si>
  <si>
    <t xml:space="preserve">A partir de un proceso de convocatoria se invita a artistas, arquitectos, diseñadores, ingenieros a plantear una propuesta de embellecimiento del espacio público de la ciudad, en un lugar emblemático, que se constituya en un referente de ciudad, que sea punto de atracción para la ciudadanía bogotana y los turistas. </t>
  </si>
  <si>
    <t>Hitos urbanísticos arquitectónicos o arte en espacio público, realizados.</t>
  </si>
  <si>
    <t>Numero de  hitos urbanísticos arquitectónicos o arte en espacio público realizados</t>
  </si>
  <si>
    <t>Bogotá una ciudad de puertas abiertas al mundo</t>
  </si>
  <si>
    <r>
      <rPr>
        <b/>
        <sz val="10"/>
        <color rgb="FF1F1F1F"/>
        <rFont val="Calibri"/>
        <family val="2"/>
      </rPr>
      <t>34.</t>
    </r>
    <r>
      <rPr>
        <sz val="10"/>
        <color rgb="FF1F1F1F"/>
        <rFont val="Calibri"/>
        <family val="2"/>
      </rPr>
      <t xml:space="preserve"> Participar en </t>
    </r>
    <r>
      <rPr>
        <b/>
        <sz val="10"/>
        <color rgb="FF1F1F1F"/>
        <rFont val="Calibri"/>
        <family val="2"/>
      </rPr>
      <t>48</t>
    </r>
    <r>
      <rPr>
        <sz val="10"/>
        <color rgb="FF1F1F1F"/>
        <rFont val="Calibri"/>
        <family val="2"/>
      </rPr>
      <t xml:space="preserve"> espacios estratégicos de caracter internacional a nivel bilateral y multilateral que promuevan la cooperación internacional y la internacionalización del sector cultura, recreación y deporte; tales como redes de ciudades, plataformas y mercados, encuentros, entre otros.</t>
    </r>
  </si>
  <si>
    <t>Acciones de diplomacia cultural para promover la circulación, cualificación e intercambio de agentes del sector cultura, recreación y deporte.
SCRD (Internacionalización): UCCI (3), El comité de cultura de CGLU (1), el encuentro de la red de ciudades creativas de la UNESCO (1); BIME (3), Mondiacult (2), MICSUR (1), CHEC (1), otras redes de ciudades (10)</t>
  </si>
  <si>
    <t>Eco_1.1.1 y Eco_1.3.1</t>
  </si>
  <si>
    <t>Espacios, redes, plataformas y encuentros estratégicos en los que participa el Sector Cultura, Recreación Deporte.</t>
  </si>
  <si>
    <t>Número de espacios, redes, plataformas, encuentros estratégicos a nivel bilateral y multilateral, en los que se participa el Sector C.R.D.</t>
  </si>
  <si>
    <t>N.A.</t>
  </si>
  <si>
    <r>
      <rPr>
        <b/>
        <sz val="10"/>
        <color rgb="FF1F1F1F"/>
        <rFont val="Calibri"/>
        <family val="2"/>
      </rPr>
      <t>34.</t>
    </r>
    <r>
      <rPr>
        <sz val="10"/>
        <color rgb="FF1F1F1F"/>
        <rFont val="Calibri"/>
        <family val="2"/>
      </rPr>
      <t xml:space="preserve"> Participar en </t>
    </r>
    <r>
      <rPr>
        <b/>
        <sz val="10"/>
        <color rgb="FF1F1F1F"/>
        <rFont val="Calibri"/>
        <family val="2"/>
      </rPr>
      <t>48</t>
    </r>
    <r>
      <rPr>
        <sz val="10"/>
        <color rgb="FF1F1F1F"/>
        <rFont val="Calibri"/>
        <family val="2"/>
      </rPr>
      <t xml:space="preserve"> espacios estratégicos de caracter internacional a nivel bilateral y multilateral que promuevan la cooperación internacional y la internacionalización del sector cultura, recreación y deporte; tales como redes de ciudades, plataformas y mercados, encuentros, entre otros.</t>
    </r>
  </si>
  <si>
    <r>
      <rPr>
        <b/>
        <sz val="10"/>
        <color rgb="FF1F1F1F"/>
        <rFont val="Calibri"/>
        <family val="2"/>
      </rPr>
      <t>35.</t>
    </r>
    <r>
      <rPr>
        <sz val="10"/>
        <color rgb="FF1F1F1F"/>
        <rFont val="Calibri"/>
        <family val="2"/>
      </rPr>
      <t xml:space="preserve"> Realizar y/o participar en </t>
    </r>
    <r>
      <rPr>
        <b/>
        <sz val="10"/>
        <color rgb="FF1F1F1F"/>
        <rFont val="Calibri"/>
        <family val="2"/>
      </rPr>
      <t>42</t>
    </r>
    <r>
      <rPr>
        <sz val="10"/>
        <color rgb="FF1F1F1F"/>
        <rFont val="Calibri"/>
        <family val="2"/>
      </rPr>
      <t xml:space="preserve"> eventos culturales, patrimoniales, científicos, de carácter nacional e internacional que proyecten a Bogotá en el hemisferio como una capital global, atractiva y sostenible.</t>
    </r>
  </si>
  <si>
    <t>Festival Internacional de artes vivas de Bogotá (2), Bienal de arte urbano (2) y Evento de Convergencia Digital (2), El comité de cultura de CGLU (1), el encuentro de la red de ciudades creativas de la UNESCO (1), Noche iberoamericana de museos (4), Concurso internacional de violin (1), Congreso internacional de cultura comunitaria (1), Encuentro internacional observatorio iberoamericano (1), Foro iberoamericano de la cultura en el ambito local (1), BIME (4), Fiesta de la música (4), diplomacia cultural (4), Latin Grammy (1), Premios Billboard (1)
Idartes: Realizar 6 eventos culturales, recreativos, deportivos, patrimoniales, científicos, de carácter internacional con sede en la ciudad de Bogotá que la proyecten en el hemisferio como una capital global, atractiva y sostenible.
Festival Internacional de Arte y Ruralidad
Bienal de Arte Urbano  0,5
Bienal de Formación para la primera infancia y la infancia
Bogotá Festival. 0,5</t>
  </si>
  <si>
    <t>Deporte_1.2.2 (incluido), 
LEO_4.1.5 (incluido)
Tur_3.1.1 (Este producto esta a cargo del Instituto Distrital de Turismo)</t>
  </si>
  <si>
    <t>Eventos culturales, recreativos, deportivos, patrimoniales, cientificos, de caracter internacional con sede en la ciudad de Bogotá, realizados.</t>
  </si>
  <si>
    <t>Número de eventos culturales, recreativos, deportivos, patrimoniales, cientificos, de caracter internacional con sede en la ciudad de Bogotá realizados</t>
  </si>
  <si>
    <r>
      <rPr>
        <sz val="9"/>
        <color rgb="FF1F1F1F"/>
        <rFont val="Calibri"/>
        <family val="2"/>
      </rPr>
      <t>13</t>
    </r>
    <r>
      <rPr>
        <sz val="11"/>
        <color rgb="FF000000"/>
        <rFont val="Calibri"/>
        <family val="2"/>
      </rPr>
      <t xml:space="preserve">
DLB: 4</t>
    </r>
  </si>
  <si>
    <r>
      <rPr>
        <sz val="9"/>
        <color rgb="FF1F1F1F"/>
        <rFont val="Calibri"/>
        <family val="2"/>
      </rPr>
      <t xml:space="preserve">Segplan
</t>
    </r>
    <r>
      <rPr>
        <sz val="11"/>
        <color rgb="FFFF0000"/>
        <rFont val="Calibri"/>
        <family val="2"/>
      </rPr>
      <t>DLB:</t>
    </r>
  </si>
  <si>
    <r>
      <rPr>
        <b/>
        <sz val="10"/>
        <color rgb="FF1F1F1F"/>
        <rFont val="Calibri"/>
        <family val="2"/>
      </rPr>
      <t>35.</t>
    </r>
    <r>
      <rPr>
        <sz val="10"/>
        <color rgb="FF1F1F1F"/>
        <rFont val="Calibri"/>
        <family val="2"/>
      </rPr>
      <t xml:space="preserve"> Realizar y/o participar en </t>
    </r>
    <r>
      <rPr>
        <b/>
        <sz val="10"/>
        <color rgb="FF1F1F1F"/>
        <rFont val="Calibri"/>
        <family val="2"/>
      </rPr>
      <t>42</t>
    </r>
    <r>
      <rPr>
        <sz val="10"/>
        <color rgb="FF1F1F1F"/>
        <rFont val="Calibri"/>
        <family val="2"/>
      </rPr>
      <t xml:space="preserve"> eventos culturales, patrimoniales, científicos, de carácter nacional e internacional que proyecten a Bogotá en el hemisferio como una capital global, atractiva y sostenible.</t>
    </r>
  </si>
  <si>
    <t>Bogotá ordena su territorio y avanza en su acción climática</t>
  </si>
  <si>
    <t>Revitalización y renovación urbana y rural con inclusión</t>
  </si>
  <si>
    <r>
      <rPr>
        <b/>
        <sz val="10"/>
        <color rgb="FF1F1F1F"/>
        <rFont val="Calibri"/>
        <family val="2"/>
      </rPr>
      <t>36.</t>
    </r>
    <r>
      <rPr>
        <sz val="10"/>
        <color rgb="FF1F1F1F"/>
        <rFont val="Calibri"/>
        <family val="2"/>
      </rPr>
      <t xml:space="preserve"> Construir, mejorar y/o sostener </t>
    </r>
    <r>
      <rPr>
        <b/>
        <sz val="10"/>
        <color rgb="FF1F1F1F"/>
        <rFont val="Calibri"/>
        <family val="2"/>
      </rPr>
      <t>310</t>
    </r>
    <r>
      <rPr>
        <sz val="10"/>
        <color rgb="FF1F1F1F"/>
        <rFont val="Calibri"/>
        <family val="2"/>
      </rPr>
      <t xml:space="preserve"> parques y/o equipamientos culturales, recreativos y deportivos, propiciando espacios de encuentro para los procesos de innovación de las comunidades, priorizando aquellos territorios con deficit de infraestructura</t>
    </r>
  </si>
  <si>
    <t>Construcción y/o adecuación de 4 infraestructuras deportivas especializadas
Construcción y/o adecuación de 300 parques de proximidad
Construcción y/o adecuación de 6 parques estructurantes</t>
  </si>
  <si>
    <t>Espacio Público: 2.2.4-3.3.1 y 3.4.1</t>
  </si>
  <si>
    <t xml:space="preserve">Equipamientos Culturales mantenidos
Equipamientos Culturales y Recreo Deportivos  construidos y/o a adecuados
</t>
  </si>
  <si>
    <t xml:space="preserve">Sumatoria de equipamientos Culturales  mantenidos.
Sumatoria de equipamientos Culturales y Recreo Deportivos a construidos y/o adecuados
</t>
  </si>
  <si>
    <t xml:space="preserve">SEGPLAN
</t>
  </si>
  <si>
    <r>
      <rPr>
        <b/>
        <sz val="10"/>
        <color rgb="FF1F1F1F"/>
        <rFont val="Calibri"/>
        <family val="2"/>
      </rPr>
      <t>37.</t>
    </r>
    <r>
      <rPr>
        <sz val="10"/>
        <color rgb="FF1F1F1F"/>
        <rFont val="Calibri"/>
        <family val="2"/>
      </rPr>
      <t xml:space="preserve"> Construir, adecuar y/o mantener</t>
    </r>
    <r>
      <rPr>
        <b/>
        <sz val="10"/>
        <color rgb="FF1F1F1F"/>
        <rFont val="Calibri"/>
        <family val="2"/>
      </rPr>
      <t xml:space="preserve"> 86</t>
    </r>
    <r>
      <rPr>
        <sz val="10"/>
        <color rgb="FF1F1F1F"/>
        <rFont val="Calibri"/>
        <family val="2"/>
      </rPr>
      <t xml:space="preserve"> equipamientos para el fortalecimiento de las prácticas artísticas, culturales, creativas y patrimoniales y para propiciar procesos de innovación de las comunidades en Bogotá.</t>
    </r>
  </si>
  <si>
    <t>Construir, adecuar y/o mantener 86 equipamientos para el fortalecimiento de las prácticas artísticas, culturales, creativas y patrimoniales y para propiciar procesos de innovación de las comunidades en Bogotá.
Se solicita ajustar la magnitud de la meta a 86 equipamentos
Se solicita ajustar los recursos de la meta a $529.429.976.690
Se solicita ajustar el alcance así:
Mantenimiento y adecuación de 42 equipamientos de Idartes, 2 nuevos equipamientos en barrios de borde con procesos de arquitectura expandida (estos equipamientos los construye la SIPC), 2 adecuaciones de infraestructura de los escenarios Muelle y auditorio FUGA y 6 equipamientos del sector.
Idartes: Idartes: Construir y sostener 42 equipamientos culturales propiciando espacios de encuentro para los procesos de innovación de las comunidades  (magnitud 42)
20 espacios Crea y laboratorios de Nidos
22 equipamiento propios
SCRD: Ejecutar 32 actividades en proyectos de infraestructura cultural mediante diferentes actividades y procesos establecidos en la Ley de Espectáculos públicos con un presupuesto  de $ 230.531.571.428 (magnintud 32)
Desde la SIPC, se propone el desarrollo de investigaciones, Politica pública y documentos técnicos, como también los procesos necesarios para desarrollar actividades en 6 proyectos de infraestructura de la siguiente manera: 2 procesos de obra en barrios de borde con arquitectura expandida y 4  estudios y diseños vinculados al POT (magnitud 6)
OFB:  Es importante incluir el mantenimiento de los dos equipamientos a cargo de la OFB (Teatro Taller Filarmónico y Sala Otto de Greiff) y adicional la construccion de la sede de la Orquesta en el CAMPIN, (magnitud 3).
FUGA:  Realizando actividades de mantenimiento y dotación de los equipamientos culturales como: El muelle, Salas de exposición, y  Auditorio FUGA,  (magnitud 3)</t>
  </si>
  <si>
    <t>Económia Cultural 1.2.1</t>
  </si>
  <si>
    <t>Equipamientos Culturales mantenidos</t>
  </si>
  <si>
    <t>Sumatoria de equipamientos Culturales  mantenidos.</t>
  </si>
  <si>
    <r>
      <rPr>
        <b/>
        <sz val="10"/>
        <color rgb="FF1F1F1F"/>
        <rFont val="Calibri"/>
        <family val="2"/>
      </rPr>
      <t>37.</t>
    </r>
    <r>
      <rPr>
        <sz val="10"/>
        <color rgb="FF1F1F1F"/>
        <rFont val="Calibri"/>
        <family val="2"/>
      </rPr>
      <t xml:space="preserve"> Construir, adecuar y/o mantener</t>
    </r>
    <r>
      <rPr>
        <b/>
        <sz val="10"/>
        <color rgb="FF1F1F1F"/>
        <rFont val="Calibri"/>
        <family val="2"/>
      </rPr>
      <t xml:space="preserve"> 86</t>
    </r>
    <r>
      <rPr>
        <sz val="10"/>
        <color rgb="FF1F1F1F"/>
        <rFont val="Calibri"/>
        <family val="2"/>
      </rPr>
      <t xml:space="preserve"> equipamientos para el fortalecimiento de las prácticas artísticas, culturales, creativas y patrimoniales y para propiciar procesos de innovación de las comunidades en Bogotá.</t>
    </r>
  </si>
  <si>
    <r>
      <rPr>
        <b/>
        <sz val="10"/>
        <color rgb="FF1F1F1F"/>
        <rFont val="Calibri"/>
        <family val="2"/>
      </rPr>
      <t>37.</t>
    </r>
    <r>
      <rPr>
        <sz val="10"/>
        <color rgb="FF1F1F1F"/>
        <rFont val="Calibri"/>
        <family val="2"/>
      </rPr>
      <t xml:space="preserve"> Construir, adecuar y/o mantener</t>
    </r>
    <r>
      <rPr>
        <b/>
        <sz val="10"/>
        <color rgb="FF1F1F1F"/>
        <rFont val="Calibri"/>
        <family val="2"/>
      </rPr>
      <t xml:space="preserve"> 86</t>
    </r>
    <r>
      <rPr>
        <sz val="10"/>
        <color rgb="FF1F1F1F"/>
        <rFont val="Calibri"/>
        <family val="2"/>
      </rPr>
      <t xml:space="preserve"> equipamientos para el fortalecimiento de las prácticas artísticas, culturales, creativas y patrimoniales y para propiciar procesos de innovación de las comunidades en Bogotá.</t>
    </r>
  </si>
  <si>
    <r>
      <rPr>
        <b/>
        <sz val="10"/>
        <color rgb="FF1F1F1F"/>
        <rFont val="Calibri"/>
        <family val="2"/>
      </rPr>
      <t>37.</t>
    </r>
    <r>
      <rPr>
        <sz val="10"/>
        <color rgb="FF1F1F1F"/>
        <rFont val="Calibri"/>
        <family val="2"/>
      </rPr>
      <t xml:space="preserve"> Construir, adecuar y/o mantener</t>
    </r>
    <r>
      <rPr>
        <b/>
        <sz val="10"/>
        <color rgb="FF1F1F1F"/>
        <rFont val="Calibri"/>
        <family val="2"/>
      </rPr>
      <t xml:space="preserve"> 86</t>
    </r>
    <r>
      <rPr>
        <sz val="10"/>
        <color rgb="FF1F1F1F"/>
        <rFont val="Calibri"/>
        <family val="2"/>
      </rPr>
      <t xml:space="preserve"> equipamientos para el fortalecimiento de las prácticas artísticas, culturales, creativas y patrimoniales y para propiciar procesos de innovación de las comunidades en Bogotá.</t>
    </r>
  </si>
  <si>
    <r>
      <rPr>
        <b/>
        <sz val="10"/>
        <color rgb="FF1F1F1F"/>
        <rFont val="Calibri"/>
        <family val="2"/>
      </rPr>
      <t>38.</t>
    </r>
    <r>
      <rPr>
        <sz val="10"/>
        <color rgb="FF1F1F1F"/>
        <rFont val="Calibri"/>
        <family val="2"/>
      </rPr>
      <t xml:space="preserve"> Entregar un </t>
    </r>
    <r>
      <rPr>
        <b/>
        <sz val="10"/>
        <color rgb="FF1F1F1F"/>
        <rFont val="Calibri"/>
        <family val="2"/>
      </rPr>
      <t>1</t>
    </r>
    <r>
      <rPr>
        <sz val="10"/>
        <color rgb="FF1F1F1F"/>
        <rFont val="Calibri"/>
        <family val="2"/>
      </rPr>
      <t xml:space="preserve">  Distrito Creativo en el Bronx construido y en funcionamiento para la revitalización del centro de la ciudad.</t>
    </r>
  </si>
  <si>
    <t>Concluir la construcción del Distrito Creativo del Bronx (BDC), logrando la integralidad de la infraestructura para la puesta en funcionamiento.</t>
  </si>
  <si>
    <t>Economía Cultural _1.1.2.</t>
  </si>
  <si>
    <t xml:space="preserve">Bronx Distrito Creativo construido y en funcionamiento </t>
  </si>
  <si>
    <t>Número de Bronx Distrito Creativo finalizado y en funcionamiento</t>
  </si>
  <si>
    <t>Reporte SEGPLAN y reporte de obra de la concesión con RENOBO</t>
  </si>
  <si>
    <r>
      <rPr>
        <b/>
        <sz val="10"/>
        <color rgb="FF1F1F1F"/>
        <rFont val="Calibri"/>
        <family val="2"/>
      </rPr>
      <t>39.</t>
    </r>
    <r>
      <rPr>
        <sz val="10"/>
        <color rgb="FF1F1F1F"/>
        <rFont val="Calibri"/>
        <family val="2"/>
      </rPr>
      <t xml:space="preserve"> Desarrollar </t>
    </r>
    <r>
      <rPr>
        <b/>
        <sz val="10"/>
        <color rgb="FF1F1F1F"/>
        <rFont val="Calibri"/>
        <family val="2"/>
      </rPr>
      <t>6</t>
    </r>
    <r>
      <rPr>
        <sz val="10"/>
        <color rgb="FF1F1F1F"/>
        <rFont val="Calibri"/>
        <family val="2"/>
      </rPr>
      <t xml:space="preserve"> instrumentos de planeación y gestión orientados a la protección, conservación y sostenibilidad del patrimonio natural, inmaterial, material, arqueológico y paleontológico de la ciudad.</t>
    </r>
  </si>
  <si>
    <t>La meta comprende: (1) reglamentación de los planes de patrimonios vitales; (2) reglamentación de la ruta de reconocimiento de entornos barriales; (3) implementación del Plan de Manejo Arqueológico de Bogotá; (4) adopción del instrumento de transferencia de derechos de construcción, en articulación con diferentes entidades distritales; (5) actualización y consolidación del inventario de los patrimonios de la ciudad; y (6) desarrollo de la etapa de adopción e implementación del PEMP del SIU de Bosa.</t>
  </si>
  <si>
    <t>Instrumentos de planeación y gestión orientados a la protección, conservación y sostenibilidad del patrimonio natural, inmaterial, material, arqueológico y paleontológico de la ciudad desarrollados</t>
  </si>
  <si>
    <t>Número de instrumentos de planeación y gestión  desarrollados</t>
  </si>
  <si>
    <r>
      <rPr>
        <b/>
        <sz val="10"/>
        <color rgb="FF1F1F1F"/>
        <rFont val="Calibri"/>
        <family val="2"/>
      </rPr>
      <t>40.</t>
    </r>
    <r>
      <rPr>
        <sz val="10"/>
        <color rgb="FF1F1F1F"/>
        <rFont val="Calibri"/>
        <family val="2"/>
      </rPr>
      <t xml:space="preserve"> Ejecutar la</t>
    </r>
    <r>
      <rPr>
        <b/>
        <sz val="10"/>
        <color rgb="FF1F1F1F"/>
        <rFont val="Calibri"/>
        <family val="2"/>
      </rPr>
      <t xml:space="preserve"> fase 1 </t>
    </r>
    <r>
      <rPr>
        <sz val="10"/>
        <color rgb="FF1F1F1F"/>
        <rFont val="Calibri"/>
        <family val="2"/>
      </rPr>
      <t>para la consolidación del área arqueológica protegida de la Hacienda el Carmen de Usme, como elemento local y distrital del Modelo de Ocupación Territorial</t>
    </r>
  </si>
  <si>
    <t xml:space="preserve">La meta comprende el desarrollo de las acciones de activación física (construcción de equipamiento y senderos, restauración ecológica) y social (eventos con la comunidad) del Área Arqueológica Protegida de la Hacienda El Carmen en la localidad de Usme, desde una perspectiva de interés histórico y de patrimonio cultural material e inmaterial, vinculado a la memoria viva de la ciudad y la región.
Desde la SIPC, se acompañará esta meta mediante el acompañamiento a acciones de activación física y social en el marco de lo dispuesto en el Convenio Interadministrativo 479 de 2021 y los demás a lugar para el cumplimiento de la meta. </t>
  </si>
  <si>
    <t>Consolidación del área arqueológica protegida de la Hacienda el Carmen de Usme</t>
  </si>
  <si>
    <t>Fase 1  de consolidación del área arqueológica protegida de la Hacienda el Carmen de Usme realizada</t>
  </si>
  <si>
    <r>
      <rPr>
        <b/>
        <sz val="10"/>
        <color rgb="FF1F1F1F"/>
        <rFont val="Calibri"/>
        <family val="2"/>
      </rPr>
      <t>41.</t>
    </r>
    <r>
      <rPr>
        <sz val="10"/>
        <color rgb="FF1F1F1F"/>
        <rFont val="Calibri"/>
        <family val="2"/>
      </rPr>
      <t xml:space="preserve"> Realizar </t>
    </r>
    <r>
      <rPr>
        <b/>
        <sz val="10"/>
        <color rgb="FF1F1F1F"/>
        <rFont val="Calibri"/>
        <family val="2"/>
      </rPr>
      <t>8.000</t>
    </r>
    <r>
      <rPr>
        <sz val="10"/>
        <color rgb="FF1F1F1F"/>
        <rFont val="Calibri"/>
        <family val="2"/>
      </rPr>
      <t xml:space="preserve"> asistencias técnicas para la protección del patrimonio cultural material de la ciudad, en el marco de las estrategias relacionadas con la Estructura Integradora de los Patrimonios</t>
    </r>
  </si>
  <si>
    <t>La meta comprende la evaluación técnica, jurídica y legal y posterior concepto de las solicitudes de intervención de bienes de interés cultural y espacios públicos patrimoniales requeridas por la ciudadanía, el estudio de valores patrimoniales para la declaratorias de BIC, revocatoria, cambios de categoría de nivel de intervención, acciones de salvaguardia, amenaza de ruina o amparo provisional en los bienes de interés cultural del ámbito Distrital y la realización de visitas de verificación del cumplimiento de la normativa urbana vigente.
Desde la SIPC se sugiere  el siguiente alcance: "Realizar 9200 actividades hacia la protección del patrimonio cultural material de la ciudad, en el marco de las estrategias relacionadas con la Estructura Integradora de Patrimonios"
7000 asistencias idpc
1200 asistencias sipc (asesoría de los martes)
1000 visitas sipc (en el marco de los procesos policivo y sancionatorio)</t>
  </si>
  <si>
    <t>Programa de acompañamiento técnico y normativo a la ciudadanía para la protección y conservación del patrimonio cultural material de la ciudad</t>
  </si>
  <si>
    <t>Número de programas de acompañamiento técnico y normativo a la ciudadanía para la protección y conservación del patrimonio cultural material de la ciudad implementados</t>
  </si>
  <si>
    <r>
      <rPr>
        <b/>
        <sz val="10"/>
        <color rgb="FF1F1F1F"/>
        <rFont val="Calibri"/>
        <family val="2"/>
      </rPr>
      <t xml:space="preserve">42. </t>
    </r>
    <r>
      <rPr>
        <sz val="10"/>
        <color rgb="FF1F1F1F"/>
        <rFont val="Calibri"/>
        <family val="2"/>
      </rPr>
      <t>Adquirir y adecuar</t>
    </r>
    <r>
      <rPr>
        <b/>
        <sz val="10"/>
        <color rgb="FF1F1F1F"/>
        <rFont val="Calibri"/>
        <family val="2"/>
      </rPr>
      <t xml:space="preserve"> 2</t>
    </r>
    <r>
      <rPr>
        <sz val="10"/>
        <color rgb="FF1F1F1F"/>
        <rFont val="Calibri"/>
        <family val="2"/>
      </rPr>
      <t xml:space="preserve"> inmuebles para ser puestos al servicio del sector cultura, bien como sede o como equipamiento cultural y promover la revitalización del centro.</t>
    </r>
  </si>
  <si>
    <t xml:space="preserve">Se propone la adquisición de dos bienes del centro que hoy se encuentran en estado abandono para ser restauradas y adecuadas para convertidas en sedes de entidades del sector cultura, recreación y deporte que hoy día no cuentan con sede.  </t>
  </si>
  <si>
    <t>Inmuebles de carácter patrimonial para ser puestos al servicio del sector cultura, como sede o como equipamiento cultural.</t>
  </si>
  <si>
    <t>Sumatoria de inmuebles de carácter patrimonial adquiridos adecuados.</t>
  </si>
  <si>
    <t>Bogotá confía en su gobierno</t>
  </si>
  <si>
    <t>Gobernanza pública moderna, integra y transparente</t>
  </si>
  <si>
    <r>
      <rPr>
        <b/>
        <sz val="10"/>
        <color rgb="FF1F1F1F"/>
        <rFont val="Calibri"/>
        <family val="2"/>
      </rPr>
      <t xml:space="preserve">43. </t>
    </r>
    <r>
      <rPr>
        <sz val="10"/>
        <color rgb="FF1F1F1F"/>
        <rFont val="Calibri"/>
        <family val="2"/>
      </rPr>
      <t>Fortalecer la gestión institucional de</t>
    </r>
    <r>
      <rPr>
        <b/>
        <sz val="11"/>
        <rFont val="Aptos Narrow"/>
        <family val="2"/>
      </rPr>
      <t xml:space="preserve"> 6 </t>
    </r>
    <r>
      <rPr>
        <sz val="11"/>
        <rFont val="Aptos Narrow"/>
        <family val="2"/>
      </rPr>
      <t>entidades distritales del Sector Cultura, Rcreación y Deporte con mejor infraestructura,  recursos físicos, tecnológicos y un talento humano más cualificado y consciente de su papel como srvidores públicos, que favorezca un modelo de relacionamiento intregral de la ciudadanía</t>
    </r>
  </si>
  <si>
    <t>Fortalecimiento interinstitucional del sector cultura (intervención y mantenimiento de sedes, infraestructura tecnológica, MIPG, rediseño organizacional. 
Fortalecimiento de la gestión humana, comprende: diagnóstico organizacional (incluye estudio de cargas laborales, reorganización organizacional, formalización del empleo), cultura organizacional, calidad de vida laboral. 
Fortalecimiento de infraestructura tecnológica, comprende: implementación de sistemas de calidad, confiables, integrados y seguros que soporten la gestión y un mejor servicio al ciudadano. Consolidación del sistema de información único misional sectorial, garantizar la continuidad de los servicios y sistemas informáticos que apoyan el funcionamiento de la entidad, mantener actualizadas las herramientas de hardware y software de la secretaria. 
Fortalecimiento de Infraestructura y recursos físicos, comprende: evaluación de la infraestructura actual (bienes de interés patrimonial -BIC-), mantenimiento e intervención y evaluación de condiciones de seguridad (reforzamiento estructural) y accesibilidad, adecuación y dotación de espacios de trabajo, bienestar y atención al público. 
En cuanto a gestión documental el fortalecimiento comprende la intervención del fondo documental recibido de IDCT y otras entidades, así como  la gestión de actualización del sistema del gestor documental y las condiciones conservación del archivo. 
Fortalecimiento del Servicio a la Ciudadanía comprende: La implementación del Modelo Integral de Relacionamiento con la Ciudadanía, gestión oportuna de las PQRS, articulación institucional para la actualización del portafolio de trámites y servicios, caracterización de usuarios   y formulación de estrategias de participación en ferias de servicio.
scrd: CREACIÓN DEL SELLO EDITORIALN DEL DISTRITO - INDICADOR DE PRODUCTO 
Idartes: Fortalecer 1 entidad distrital a través de la mejora en la infraestructura, rediseño organizacional y creación de sello editorial.
*Fortalecimiento institucional
*Infraestructura tecnológica 
*Rediseño institucional.
SCRD
Fortalecimiento de la estrategia de comunicación pública, que abarca la difusión de los diversos programas y proyectos de la entidad para fomentar el acceso a la información en todas las localidades de la ciudadad de Bogotá, promoviendo acciones que movilicen y abran la  conversación sobre la cultura, la recreación y el deporte, generando  significado en la vida cotidiana  y propiciando cambios de comportamiento.
OFB: Fortalecer 1 entidad distrital a través de la mejora en la infraestructura y creación de sello editorial. 
*Fortalecimiento institucional
*Infraestructura tecnológica 
* Fortalecimiento de los medios comunitarios
* Rediseño institucional
FUGA:   Fortalecimientos institucional relacionado con:
*Rediseño institucional
*Adecuaciones de infraestructura de las sedes administrativas
* Fortalecimiento de las políticas de gestión y desespeño 
* Modernización de la infraestructura tecnológica</t>
  </si>
  <si>
    <t>Tal_2.3.4
Esp_3.3.1
Com_3.2.1
Com_3.2.1</t>
  </si>
  <si>
    <t xml:space="preserve">Entidades distritales fortalecidas.
</t>
  </si>
  <si>
    <t xml:space="preserve">Número de entidades distritales fortalecidas en su infraestructura física, tecnológica, humana y de gestión.
</t>
  </si>
  <si>
    <r>
      <rPr>
        <b/>
        <sz val="10"/>
        <color rgb="FF1F1F1F"/>
        <rFont val="Calibri"/>
        <family val="2"/>
      </rPr>
      <t xml:space="preserve">43. </t>
    </r>
    <r>
      <rPr>
        <sz val="10"/>
        <color rgb="FF1F1F1F"/>
        <rFont val="Calibri"/>
        <family val="2"/>
      </rPr>
      <t>Fortalecer la gestión institucional de</t>
    </r>
    <r>
      <rPr>
        <b/>
        <sz val="11"/>
        <rFont val="Aptos Narrow"/>
        <family val="2"/>
      </rPr>
      <t xml:space="preserve"> 6 </t>
    </r>
    <r>
      <rPr>
        <sz val="11"/>
        <rFont val="Aptos Narrow"/>
        <family val="2"/>
      </rPr>
      <t>entidades distritales del Sector Cultura, Rcreación y Deporte con mejor infraestructura,  recursos físicos, tecnológicos y un talento humano más cualificado y consciente de su papel como srvidores públicos, que favorezca un modelo de relacionamiento intregral de la ciudadanía</t>
    </r>
  </si>
  <si>
    <r>
      <rPr>
        <b/>
        <sz val="10"/>
        <color rgb="FF1F1F1F"/>
        <rFont val="Calibri"/>
        <family val="2"/>
      </rPr>
      <t xml:space="preserve">43. </t>
    </r>
    <r>
      <rPr>
        <sz val="10"/>
        <color rgb="FF1F1F1F"/>
        <rFont val="Calibri"/>
        <family val="2"/>
      </rPr>
      <t>Fortalecer la gestión institucional de</t>
    </r>
    <r>
      <rPr>
        <b/>
        <sz val="11"/>
        <rFont val="Aptos Narrow"/>
        <family val="2"/>
      </rPr>
      <t xml:space="preserve"> 6 </t>
    </r>
    <r>
      <rPr>
        <sz val="11"/>
        <rFont val="Aptos Narrow"/>
        <family val="2"/>
      </rPr>
      <t>entidades distritales del Sector Cultura, Rcreación y Deporte con mejor infraestructura,  recursos físicos, tecnológicos y un talento humano más cualificado y consciente de su papel como srvidores públicos, que favorezca un modelo de relacionamiento intregral de la ciudadanía</t>
    </r>
  </si>
  <si>
    <r>
      <rPr>
        <b/>
        <sz val="10"/>
        <color rgb="FF1F1F1F"/>
        <rFont val="Calibri"/>
        <family val="2"/>
      </rPr>
      <t xml:space="preserve">43. </t>
    </r>
    <r>
      <rPr>
        <sz val="10"/>
        <color rgb="FF1F1F1F"/>
        <rFont val="Calibri"/>
        <family val="2"/>
      </rPr>
      <t>Fortalecer la gestión institucional de</t>
    </r>
    <r>
      <rPr>
        <b/>
        <sz val="11"/>
        <rFont val="Aptos Narrow"/>
        <family val="2"/>
      </rPr>
      <t xml:space="preserve"> 6 </t>
    </r>
    <r>
      <rPr>
        <sz val="11"/>
        <rFont val="Aptos Narrow"/>
        <family val="2"/>
      </rPr>
      <t>entidades distritales del Sector Cultura, Rcreación y Deporte con mejor infraestructura,  recursos físicos, tecnológicos y un talento humano más cualificado y consciente de su papel como srvidores públicos, que favorezca un modelo de relacionamiento intregral de la ciudadanía</t>
    </r>
  </si>
  <si>
    <r>
      <rPr>
        <b/>
        <sz val="10"/>
        <color rgb="FF1F1F1F"/>
        <rFont val="Calibri"/>
        <family val="2"/>
      </rPr>
      <t xml:space="preserve">43. </t>
    </r>
    <r>
      <rPr>
        <sz val="10"/>
        <color rgb="FF1F1F1F"/>
        <rFont val="Calibri"/>
        <family val="2"/>
      </rPr>
      <t>Fortalecer la gestión institucional de</t>
    </r>
    <r>
      <rPr>
        <b/>
        <sz val="11"/>
        <rFont val="Aptos Narrow"/>
        <family val="2"/>
      </rPr>
      <t xml:space="preserve"> 6 </t>
    </r>
    <r>
      <rPr>
        <sz val="11"/>
        <rFont val="Aptos Narrow"/>
        <family val="2"/>
      </rPr>
      <t>entidades distritales del Sector Cultura, Rcreación y Deporte con mejor infraestructura,  recursos físicos, tecnológicos y un talento humano más cualificado y consciente de su papel como srvidores públicos, que favorezca un modelo de relacionamiento intregral de la ciudadanía</t>
    </r>
  </si>
  <si>
    <r>
      <rPr>
        <b/>
        <sz val="10"/>
        <color rgb="FF1F1F1F"/>
        <rFont val="Calibri"/>
        <family val="2"/>
      </rPr>
      <t xml:space="preserve">43. </t>
    </r>
    <r>
      <rPr>
        <sz val="10"/>
        <color rgb="FF1F1F1F"/>
        <rFont val="Calibri"/>
        <family val="2"/>
      </rPr>
      <t>Fortalecer la gestión institucional de</t>
    </r>
    <r>
      <rPr>
        <b/>
        <sz val="11"/>
        <rFont val="Aptos Narrow"/>
        <family val="2"/>
      </rPr>
      <t xml:space="preserve"> 6 </t>
    </r>
    <r>
      <rPr>
        <sz val="11"/>
        <rFont val="Aptos Narrow"/>
        <family val="2"/>
      </rPr>
      <t>entidades distritales del Sector Cultura, Rcreación y Deporte con mejor infraestructura,  recursos físicos, tecnológicos y un talento humano más cualificado y consciente de su papel como srvidores públicos, que favorezca un modelo de relacionamiento intregral de la ciudadanía</t>
    </r>
  </si>
  <si>
    <t>Alcance</t>
  </si>
  <si>
    <t>Observaciones</t>
  </si>
  <si>
    <t>Magnitud Meta a 2024</t>
  </si>
  <si>
    <t>Magnitud Meta a 2025</t>
  </si>
  <si>
    <t>Magnitud Meta a 2026</t>
  </si>
  <si>
    <t>Magnitud Meta a 2027</t>
  </si>
  <si>
    <t>Total Magnitud 2024-2027</t>
  </si>
  <si>
    <t>Prioridades que requieren financiación (Máx 5)</t>
  </si>
  <si>
    <t>Valor Prioridades que requieren financiación ($)</t>
  </si>
  <si>
    <t>Inversion a 2024 ($)</t>
  </si>
  <si>
    <t>Inversion a 2025 ($)</t>
  </si>
  <si>
    <t>Inversion a 2026 ($)</t>
  </si>
  <si>
    <t>Inversion a 2027 ($)</t>
  </si>
  <si>
    <t>Total Inversión 2024-2027 ($)</t>
  </si>
  <si>
    <t>*Mantenimiento priorizado correctivo y operación $571.000.000.000
*Ampliación priorizada de horario: $19.500.000.000
*Iluminación en escenarios priorizados: $63.000.000.000
Certificación de parques $2.044.000.000
*Innovaciòn (2 senderos y 1 parque) $44.300.000.000</t>
  </si>
  <si>
    <t>Implementar actividades de participación  social para la construcción colectiva de propuestas que a partir de la recreación,deporte y actividad fisica que aporten a la construcción de tejido social, fortalecimiento territorial y consolidaciónd elos espacios de concertación del sistema DRAFE. Sistema de Participación en Deporte, Recreación,Actividad fisica y Escenarios.
Se realizaran 80 laboratorios y 84 estretegias de participación ( 21 anuales)</t>
  </si>
  <si>
    <t>Atención de 163.000 niños, niñas, adolescentes y jóvenes en disciplinas deportivas priorizadas en el marco de la jornada escolar complementaria.</t>
  </si>
  <si>
    <t>Impulsar la economia del deporte a través de la oferta de programas deportivos, recreativos y de actividad fisica
Los dos componentes son:
Disminucion OPS - Alianzas estratégicas: Alianzas con terceros (acción conjunta con los diferentes actores, la academia y organismos -nacionales e internacionales-) para la mejora de calidad o la ampliación de la cobertura de los programas del IDRD. $1.000.000.000
Disminucion de ops - Gestión de APP:Seguimiento a las APP vigentes y análisis de nuevos proyectos de asociación público privada: Salitre Mágico, Movistar y Campin $3.000.000.000</t>
  </si>
  <si>
    <r>
      <rPr>
        <b/>
        <sz val="9"/>
        <color rgb="FF1F1F1F"/>
        <rFont val="Calibri"/>
        <family val="2"/>
      </rPr>
      <t>Construcción y/o adecuación de 2 parques estructurantes $75.824.000.000:</t>
    </r>
    <r>
      <rPr>
        <sz val="9"/>
        <color rgb="FF1F1F1F"/>
        <rFont val="Calibri"/>
        <family val="2"/>
      </rPr>
      <t xml:space="preserve">(Hacienda los Molinos 18-457 ($53.146.000.000) y Santa Helena 11-062 $22.678.000.000   
</t>
    </r>
    <r>
      <rPr>
        <b/>
        <sz val="9"/>
        <color rgb="FF1F1F1F"/>
        <rFont val="Calibri"/>
        <family val="2"/>
      </rPr>
      <t xml:space="preserve">Construcción y/o adecuación de 46 parques de proximidad $ 95.058.000.000: </t>
    </r>
    <r>
      <rPr>
        <sz val="9"/>
        <color rgb="FF1F1F1F"/>
        <rFont val="Calibri"/>
        <family val="2"/>
      </rPr>
      <t xml:space="preserve">Veinte (20) Parques en la Area de Ocupacion Publico Prioritaria para el cumplimiento del fallo de cerros y veintiséis (26) en las UPL Deficitarias de Acuerdo al Decreto 555/2021
</t>
    </r>
    <r>
      <rPr>
        <b/>
        <sz val="9"/>
        <color rgb="FF1F1F1F"/>
        <rFont val="Calibri"/>
        <family val="2"/>
      </rPr>
      <t xml:space="preserve">Construcción y/o adecuación de 2 infraestructuras deportivas especializadas  $18.000.000.000: </t>
    </r>
    <r>
      <rPr>
        <sz val="9"/>
        <color rgb="FF1F1F1F"/>
        <rFont val="Calibri"/>
        <family val="2"/>
      </rPr>
      <t xml:space="preserve">Coliseo Mayor UDS 10-290  $10.000.000.000 , Palacio de los deportes 12-125 $ 8.000.000.000
</t>
    </r>
    <r>
      <rPr>
        <b/>
        <sz val="9"/>
        <color rgb="FF1F1F1F"/>
        <rFont val="Calibri"/>
        <family val="2"/>
      </rPr>
      <t>Diseño CEFE San Bernardo $ 6.500.000.000
Plan Maestro para el Parque Metropolitano Simon Bolivar $2.200.000.000</t>
    </r>
  </si>
  <si>
    <t>Mejora en la gestión institucional a través del fortalecimiento del proceso estratégico de planeación; de los procesos de apoyo: gestión de comunicaciones, gestión del talento humano, gestión financiera, gestión documental, gestión de adquisición de bienes y servicios, gestión jurídica y gestión del control disciplinario interno; del proceso de control, evaluación y mejoa. Así mismo, se requiere fortalecer la presencia institucional y garantizar la atención de la ciudadanía en los módulos de atención de los seis  supercades (20 de Julio, Américas, Bosa, Suba , el Centro Administrativo Distrital y Manitas) y en la sede Administrativa; así como a través de los otros canales institucionales. ($44.168.000.000)
Fortalecimiento del proceso de gestión de tecnologias de la información con respecto a la necesidad de brindar el soporte técnico, realizar las actualizaciones de los software y aplicativos especializados (Isolución, SIM, Seven, Kactus, GLPI, Orfeo) que maneja la entidad, considerando que son herramientas de respaldo a la información institucional. Igualmente, se requiere impulsar la formulación, desarrollo e implementación de aplicaciones (moviles, digitales) acorde con los requerimientos de las áreas misionales y administrativas de la entidad.($7.832 .000.000)</t>
  </si>
  <si>
    <t>Beneficiar 18.000 niños de 0 a 5 años en centros de atención y actividades relacionadas con primera infancia.</t>
  </si>
  <si>
    <t xml:space="preserve">Certámenes deportivos distritales $10.815.000.000
Certámenes deportivos nacionales: $ 55.723.000.000
Talento y Reserva: $19.736.000.000 
Rendimiento Olimpico: $116.000.000.000
Rendimiento paralimpico: $87.000.000.000
Ciclovia: $71.337.000.000
Actividad fisica ( Sin muevete Bogotá): $35.339.000.000
Festival de Verano: $60.856.000.000
Persona mayor: $ 18.004.000.000
Primera infancia e infancia: $ 19.400.000.000
Recreación para personas con Discapacidad  ( Afecta Politica publica de Discapacidad: $12.687.000.000 
Manzanas del Cuidado $54.000.000.000
eSports $ 12.000.000.000
</t>
  </si>
  <si>
    <t xml:space="preserve">Certámenes deportivos distritales
Certámenes deportivos nacionales
Talento y Reserva
Rendimiento Olimpico
Rendimiento paralimpico
Ciclovia
Actividad fisica 
Festival de Verano
Persona mayor
Primera infancia e infancia
Recreación para personas con Discapacidad
Manzanas del Cuidado 
eSports
</t>
  </si>
  <si>
    <t xml:space="preserve">*Mantenimiento priorizado correctivo y operación 
*Ampliación priorizada de horario
*Iluminación en escenarios priorizados
*Certificación de parques 
</t>
  </si>
  <si>
    <t>Beneficiar 14.620 niños de 0 a 5 años en centros de atención y actividades relacionadas con primera infancia.</t>
  </si>
  <si>
    <t>Mejora en la gestión institucional a través del fortalecimiento del proceso estratégico de planeación; de los procesos de apoyo: gestión de comunicaciones, gestión del talento humano, gestión financiera, gestión documental, gestión de adquisición de bienes y servicios, gestión jurídica y gestión del control disciplinario interno; del proceso de control, evaluación y mejoa. Así mismo, se requiere fortalecer la presencia institucional y garantizar la atención de la ciudadanía en los módulos de atención de los seis  supercades (20 de Julio, Américas, Bosa, Suba , el Centro Administrativo Distrital y Manitas) y en la sede Administrativa; así como a través de los otros canales institucionales. 
Fortalecimiento del proceso de gestión de tecnologias de la información con respecto a la necesidad de brindar el soporte técnico, realizar las actualizaciones de los software y aplicativos especializados (Isolución, SIM, Seven, Kactus, GLPI, Orfeo) que maneja la entidad, considerando que son herramientas de respaldo a la información institucional. Igualmente, se requiere impulsar la formulación, desarrollo e implementación de aplicaciones (moviles, digitales) acorde con los requerimientos de las áreas misionales y administrativas de la entidad.</t>
  </si>
  <si>
    <t>*Construcción y/o adecuación de 2 parques estructurantes (Hacienda los Molinos 18-457 y Santa Helena 11-062
*Construcción y/o adecuación de 43 parques de proximidad: Dieciocho (18) Parques en la Area de Ocupacion Publico Prioritaria para el cumplimiento del fallo de cerros y veinticuatro (24) en las UPL Deficitarias de Acuerdo al Decreto 555/2021
*Construcción y/o adecuación de 2 infraestructuras deportivas especializadas:  Coliseo Mayor UDS 10-290 , Palacio de los deportes 12-125 
*Diseño CEFE San Bernardo 
*Plan Maestro para el Parque AE10Metropolitano Simon Bolivar</t>
  </si>
  <si>
    <r>
      <t xml:space="preserve">Impulsar la economia del deporte a través de la oferta de programas deportivos, recreativos y de actividad fisica
Los dos componentes son:
</t>
    </r>
    <r>
      <rPr>
        <b/>
        <sz val="9"/>
        <color rgb="FF1F1F1F"/>
        <rFont val="Calibri"/>
        <family val="2"/>
      </rPr>
      <t>Alianzas estratégicas:</t>
    </r>
    <r>
      <rPr>
        <sz val="9"/>
        <color rgb="FF1F1F1F"/>
        <rFont val="Calibri"/>
        <family val="2"/>
      </rPr>
      <t xml:space="preserve"> Alianzas con terceros (acción conjunta con los diferentes actores, la academia y organismos -nacionales e internacionales-) para la mejora de calidad o la ampliación de la cobertura de los programas del IDRD.
</t>
    </r>
    <r>
      <rPr>
        <b/>
        <sz val="9"/>
        <color rgb="FF1F1F1F"/>
        <rFont val="Calibri"/>
        <family val="2"/>
      </rPr>
      <t>Gestión de APP:</t>
    </r>
    <r>
      <rPr>
        <sz val="9"/>
        <color rgb="FF1F1F1F"/>
        <rFont val="Calibri"/>
        <family val="2"/>
      </rPr>
      <t xml:space="preserve">Seguimiento a las APP vigentes y análisis de nuevos proyectos de asociación público privada: Salitre Mágico, Movistar y Campin 
</t>
    </r>
    <r>
      <rPr>
        <b/>
        <sz val="9"/>
        <color rgb="FF1F1F1F"/>
        <rFont val="Calibri"/>
        <family val="2"/>
      </rPr>
      <t xml:space="preserve">Medición Sector del deporte: </t>
    </r>
    <r>
      <rPr>
        <sz val="9"/>
        <color rgb="FF1F1F1F"/>
        <rFont val="Calibri"/>
        <family val="2"/>
      </rPr>
      <t>Generar los datos más relevantes del Sector del deporte para divulgar esta información a los diferentes actores de la cadena de valor para la toma de decisiones desde lo público y lo privado y para la generación de acciones en cumplimiento de la política pública (Cuenta satélite, Indicadores)</t>
    </r>
  </si>
  <si>
    <t>PRODUCTO MGA</t>
  </si>
  <si>
    <r>
      <rPr>
        <b/>
        <sz val="8"/>
        <color rgb="FFFF0000"/>
        <rFont val="Calibri"/>
        <family val="2"/>
      </rPr>
      <t>*Solicitud de que aplique a territorio:</t>
    </r>
    <r>
      <rPr>
        <sz val="8"/>
        <color rgb="FF1F1F1F"/>
        <rFont val="Calibri"/>
        <family val="2"/>
      </rPr>
      <t xml:space="preserve">
</t>
    </r>
    <r>
      <rPr>
        <b/>
        <sz val="8"/>
        <color rgb="FF1F1F1F"/>
        <rFont val="Calibri"/>
        <family val="2"/>
      </rPr>
      <t xml:space="preserve">Nombre del sector: </t>
    </r>
    <r>
      <rPr>
        <sz val="8"/>
        <color rgb="FF1F1F1F"/>
        <rFont val="Calibri"/>
        <family val="2"/>
      </rPr>
      <t xml:space="preserve">25 Organismos de Control
</t>
    </r>
    <r>
      <rPr>
        <b/>
        <sz val="8"/>
        <color rgb="FF1F1F1F"/>
        <rFont val="Calibri"/>
        <family val="2"/>
      </rPr>
      <t xml:space="preserve">Código de producto: </t>
    </r>
    <r>
      <rPr>
        <sz val="8"/>
        <color rgb="FF1F1F1F"/>
        <rFont val="Calibri"/>
        <family val="2"/>
      </rPr>
      <t xml:space="preserve">2599060
</t>
    </r>
    <r>
      <rPr>
        <b/>
        <sz val="8"/>
        <color rgb="FF1F1F1F"/>
        <rFont val="Calibri"/>
        <family val="2"/>
      </rPr>
      <t>Producto:</t>
    </r>
    <r>
      <rPr>
        <sz val="8"/>
        <color rgb="FF1F1F1F"/>
        <rFont val="Calibri"/>
        <family val="2"/>
      </rPr>
      <t xml:space="preserve"> Servicio de Implementación Sistemas de Gestión
</t>
    </r>
    <r>
      <rPr>
        <b/>
        <sz val="8"/>
        <color rgb="FF1F1F1F"/>
        <rFont val="Calibri"/>
        <family val="2"/>
      </rPr>
      <t xml:space="preserve">Descripción:  </t>
    </r>
    <r>
      <rPr>
        <sz val="8"/>
        <color rgb="FF1F1F1F"/>
        <rFont val="Calibri"/>
        <family val="2"/>
      </rPr>
      <t xml:space="preserve">Contempla actividades de apoyo, necesarias para el diseño e implementación de sistemas de gestión y de desempeño institucional en el marco del Modelo Integrado de Planeación y Gestión - MIPG, para generar capacidades instaladas en los servidores públicos en temas como: Fortalecimiento Institucional, Planeación Estratégica, simplificación de procesos, identificación y manejo de riesgos, controles, diseño e implementación de indicadores de gestión y gestión del conocimiento.
</t>
    </r>
    <r>
      <rPr>
        <b/>
        <sz val="8"/>
        <color rgb="FF1F1F1F"/>
        <rFont val="Calibri"/>
        <family val="2"/>
      </rPr>
      <t>Medido a través de:</t>
    </r>
    <r>
      <rPr>
        <sz val="8"/>
        <color rgb="FF1F1F1F"/>
        <rFont val="Calibri"/>
        <family val="2"/>
      </rPr>
      <t xml:space="preserve"> Número de sistemas
</t>
    </r>
    <r>
      <rPr>
        <b/>
        <sz val="8"/>
        <color rgb="FF1F1F1F"/>
        <rFont val="Calibri"/>
        <family val="2"/>
      </rPr>
      <t>Indicador de Producto:</t>
    </r>
    <r>
      <rPr>
        <sz val="8"/>
        <color rgb="FF1F1F1F"/>
        <rFont val="Calibri"/>
        <family val="2"/>
      </rPr>
      <t xml:space="preserve">Informe final de implementación
</t>
    </r>
    <r>
      <rPr>
        <b/>
        <sz val="8"/>
        <color rgb="FF1F1F1F"/>
        <rFont val="Calibri"/>
        <family val="2"/>
      </rPr>
      <t>Unidad de medida:</t>
    </r>
    <r>
      <rPr>
        <sz val="8"/>
        <color rgb="FF1F1F1F"/>
        <rFont val="Calibri"/>
        <family val="2"/>
      </rPr>
      <t xml:space="preserve"> Número
</t>
    </r>
    <r>
      <rPr>
        <b/>
        <sz val="8"/>
        <color rgb="FFFF0000"/>
        <rFont val="Calibri"/>
        <family val="2"/>
      </rPr>
      <t xml:space="preserve">Es Territorial: </t>
    </r>
    <r>
      <rPr>
        <sz val="8"/>
        <color rgb="FFFF0000"/>
        <rFont val="Calibri"/>
        <family val="2"/>
      </rPr>
      <t>NO</t>
    </r>
  </si>
  <si>
    <r>
      <rPr>
        <b/>
        <sz val="8"/>
        <color rgb="FF1F1F1F"/>
        <rFont val="Calibri"/>
        <family val="2"/>
      </rPr>
      <t>Nombre del sector:</t>
    </r>
    <r>
      <rPr>
        <sz val="8"/>
        <color rgb="FF1F1F1F"/>
        <rFont val="Calibri"/>
        <family val="2"/>
      </rPr>
      <t xml:space="preserve"> Deporte y Recreación
</t>
    </r>
    <r>
      <rPr>
        <b/>
        <sz val="8"/>
        <color rgb="FF1F1F1F"/>
        <rFont val="Calibri"/>
        <family val="2"/>
      </rPr>
      <t>Codigo Producto:</t>
    </r>
    <r>
      <rPr>
        <sz val="8"/>
        <color rgb="FF1F1F1F"/>
        <rFont val="Calibri"/>
        <family val="2"/>
      </rPr>
      <t xml:space="preserve"> 4301030
</t>
    </r>
    <r>
      <rPr>
        <b/>
        <sz val="8"/>
        <color rgb="FF1F1F1F"/>
        <rFont val="Calibri"/>
        <family val="2"/>
      </rPr>
      <t xml:space="preserve">Producto: </t>
    </r>
    <r>
      <rPr>
        <sz val="8"/>
        <color rgb="FF1F1F1F"/>
        <rFont val="Calibri"/>
        <family val="2"/>
      </rPr>
      <t xml:space="preserve">Parque recreo-deportivo construido y dotado
</t>
    </r>
    <r>
      <rPr>
        <b/>
        <sz val="8"/>
        <color rgb="FF1F1F1F"/>
        <rFont val="Calibri"/>
        <family val="2"/>
      </rPr>
      <t xml:space="preserve">Descripción: </t>
    </r>
    <r>
      <rPr>
        <sz val="8"/>
        <color rgb="FF1F1F1F"/>
        <rFont val="Calibri"/>
        <family val="2"/>
      </rPr>
      <t xml:space="preserve">Construcción y dotación de un parque recreo-deportivo que contiene zona de juegos infantiles, área de gimnasio, pista de trote, bebederos y demás equipamientos destinados a la recreación y el deporte al aire libre.
</t>
    </r>
    <r>
      <rPr>
        <b/>
        <sz val="8"/>
        <color rgb="FF1F1F1F"/>
        <rFont val="Calibri"/>
        <family val="2"/>
      </rPr>
      <t>Indicador:</t>
    </r>
    <r>
      <rPr>
        <sz val="8"/>
        <color rgb="FF1F1F1F"/>
        <rFont val="Calibri"/>
        <family val="2"/>
      </rPr>
      <t xml:space="preserve"> Parques y escenarios en operación
</t>
    </r>
    <r>
      <rPr>
        <b/>
        <sz val="8"/>
        <color rgb="FF1F1F1F"/>
        <rFont val="Calibri"/>
        <family val="2"/>
      </rPr>
      <t xml:space="preserve">Unidad de medida: </t>
    </r>
    <r>
      <rPr>
        <sz val="8"/>
        <color rgb="FF1F1F1F"/>
        <rFont val="Calibri"/>
        <family val="2"/>
      </rPr>
      <t xml:space="preserve">Número
</t>
    </r>
    <r>
      <rPr>
        <b/>
        <sz val="8"/>
        <color rgb="FF1F1F1F"/>
        <rFont val="Calibri"/>
        <family val="2"/>
      </rPr>
      <t xml:space="preserve">Es Territorial: </t>
    </r>
    <r>
      <rPr>
        <sz val="8"/>
        <color rgb="FF1F1F1F"/>
        <rFont val="Calibri"/>
        <family val="2"/>
      </rPr>
      <t xml:space="preserve">SI
</t>
    </r>
  </si>
  <si>
    <r>
      <rPr>
        <b/>
        <sz val="8"/>
        <color rgb="FF1F1F1F"/>
        <rFont val="Calibri"/>
        <family val="2"/>
      </rPr>
      <t xml:space="preserve">Nombre del sector: </t>
    </r>
    <r>
      <rPr>
        <sz val="8"/>
        <color rgb="FF1F1F1F"/>
        <rFont val="Calibri"/>
        <family val="2"/>
      </rPr>
      <t xml:space="preserve">Gobierno Territorial
</t>
    </r>
    <r>
      <rPr>
        <b/>
        <sz val="8"/>
        <color rgb="FF1F1F1F"/>
        <rFont val="Calibri"/>
        <family val="2"/>
      </rPr>
      <t xml:space="preserve">Codigo Producto: </t>
    </r>
    <r>
      <rPr>
        <sz val="8"/>
        <color rgb="FF1F1F1F"/>
        <rFont val="Calibri"/>
        <family val="2"/>
      </rPr>
      <t xml:space="preserve">4599026
</t>
    </r>
    <r>
      <rPr>
        <b/>
        <sz val="8"/>
        <color rgb="FF1F1F1F"/>
        <rFont val="Calibri"/>
        <family val="2"/>
      </rPr>
      <t>Producto:</t>
    </r>
    <r>
      <rPr>
        <sz val="8"/>
        <color rgb="FF1F1F1F"/>
        <rFont val="Calibri"/>
        <family val="2"/>
      </rPr>
      <t xml:space="preserve"> Documentos de investigación
Descripción: Consiste en la formulación de documentos generados a partir de la recolección, análisis y procesamiento de la información.
</t>
    </r>
    <r>
      <rPr>
        <b/>
        <sz val="8"/>
        <color rgb="FF1F1F1F"/>
        <rFont val="Calibri"/>
        <family val="2"/>
      </rPr>
      <t xml:space="preserve">Indicador: </t>
    </r>
    <r>
      <rPr>
        <sz val="8"/>
        <color rgb="FF1F1F1F"/>
        <rFont val="Calibri"/>
        <family val="2"/>
      </rPr>
      <t xml:space="preserve">Documentos de investigación elaborados
Unidad de medida: Número
</t>
    </r>
    <r>
      <rPr>
        <b/>
        <sz val="8"/>
        <color rgb="FF1F1F1F"/>
        <rFont val="Calibri"/>
        <family val="2"/>
      </rPr>
      <t xml:space="preserve">Es Territorial: </t>
    </r>
    <r>
      <rPr>
        <sz val="8"/>
        <color rgb="FF1F1F1F"/>
        <rFont val="Calibri"/>
        <family val="2"/>
      </rPr>
      <t>SI</t>
    </r>
  </si>
  <si>
    <r>
      <t xml:space="preserve">
</t>
    </r>
    <r>
      <rPr>
        <b/>
        <sz val="8"/>
        <color rgb="FFFF0000"/>
        <rFont val="Calibri"/>
        <family val="2"/>
      </rPr>
      <t>*Solicitud creación indicador:</t>
    </r>
    <r>
      <rPr>
        <sz val="8"/>
        <color rgb="FF1F1F1F"/>
        <rFont val="Calibri"/>
        <family val="2"/>
      </rPr>
      <t xml:space="preserve">
Nombre del sector: Deporte y Recreación
Codigo Producto:  4301037 
Producto: Servicio de promoción de la actividad física, la recreación y el deporte
Descripción: Aprovechamiento del deporte, la recreación y la actividad física con fines de esparcimiento y desarrollo físico procurando la integración el descanso mediante la realización de actividades deportivas y la promoción de espacios con  la participación comunitaria. Incluye el programa Supérate con la promoción del deporte en niños adolescentes y jóvenes de  los 7 a los 28 años en el territorio nacional a través de competencias deportivas.
</t>
    </r>
    <r>
      <rPr>
        <b/>
        <sz val="8"/>
        <color rgb="FFFF0000"/>
        <rFont val="Calibri"/>
        <family val="2"/>
      </rPr>
      <t>Creación indicador: Programas recreativos, deportivos y actividad física realizados</t>
    </r>
    <r>
      <rPr>
        <sz val="8"/>
        <color rgb="FF1F1F1F"/>
        <rFont val="Calibri"/>
        <family val="2"/>
      </rPr>
      <t xml:space="preserve">
Unidad de medida: Número
Es Territorial: SI</t>
    </r>
  </si>
  <si>
    <t>*Solicitud creación indicador:
Nombre del sector: Deporte y Recreación
Codigo Producto:  4301037 
Producto: Servicio de promoción de la actividad física, la recreación y el deporte
Descripción: Aprovechamiento del deporte, la recreación y la actividad física con fines de esparcimiento y desarrollo físico procurando la integración el descanso mediante la realización de actividades deportivas y la promoción de espacios con  la participación comunitaria. Incluye el programa Supérate con la promoción del deporte en niños adolescentes y jóvenes de  los 7 a los 28 años en el territorio nacional a través de competencias deportivas.
Creación indicador: Programas recreativos, deportivos y actividad física realizados
Unidad de medida: Número
Es Territorial: SI</t>
  </si>
  <si>
    <r>
      <rPr>
        <b/>
        <sz val="8"/>
        <color rgb="FFFF0000"/>
        <rFont val="Calibri"/>
        <family val="2"/>
      </rPr>
      <t xml:space="preserve">*Solicitud creación indicador:
</t>
    </r>
    <r>
      <rPr>
        <b/>
        <sz val="8"/>
        <rFont val="Calibri"/>
        <family val="2"/>
      </rPr>
      <t xml:space="preserve">Nombre del sector: Deporte y Recreación
Codigo Producto: 4301003
</t>
    </r>
    <r>
      <rPr>
        <b/>
        <sz val="8"/>
        <color rgb="FF1F1F1F"/>
        <rFont val="Calibri"/>
        <family val="2"/>
      </rPr>
      <t>Producto:</t>
    </r>
    <r>
      <rPr>
        <sz val="8"/>
        <color rgb="FF1F1F1F"/>
        <rFont val="Calibri"/>
        <family val="2"/>
      </rPr>
      <t xml:space="preserve"> Servicio de administración de la infraestructura deportiva
</t>
    </r>
    <r>
      <rPr>
        <b/>
        <sz val="8"/>
        <color rgb="FF1F1F1F"/>
        <rFont val="Calibri"/>
        <family val="2"/>
      </rPr>
      <t xml:space="preserve">Descripción: </t>
    </r>
    <r>
      <rPr>
        <sz val="8"/>
        <color rgb="FF1F1F1F"/>
        <rFont val="Calibri"/>
        <family val="2"/>
      </rPr>
      <t xml:space="preserve">Corresponde al acceso y uso de la infraestructura deportiva para garantizar su operación por parte de las Entidades Territoriales. Implica la sostenibilidad del escenario entregado (servicios públicos, seguridad de los escenarios, garantías de la funcionalidad de la implementación deportiva necesaria para la práctica de la actividad física y  vías de acceso).
</t>
    </r>
    <r>
      <rPr>
        <b/>
        <sz val="8"/>
        <color rgb="FFFF0000"/>
        <rFont val="Calibri"/>
        <family val="2"/>
      </rPr>
      <t xml:space="preserve">Creación indicador: Parques y escenarios en operación
</t>
    </r>
    <r>
      <rPr>
        <b/>
        <sz val="8"/>
        <rFont val="Calibri"/>
        <family val="2"/>
      </rPr>
      <t xml:space="preserve">Medido a través de: </t>
    </r>
    <r>
      <rPr>
        <sz val="8"/>
        <rFont val="Calibri"/>
        <family val="2"/>
      </rPr>
      <t>Número de infraestructuras deportivas</t>
    </r>
    <r>
      <rPr>
        <sz val="8"/>
        <color rgb="FFFF0000"/>
        <rFont val="Calibri"/>
        <family val="2"/>
      </rPr>
      <t xml:space="preserve">
</t>
    </r>
    <r>
      <rPr>
        <b/>
        <sz val="8"/>
        <color rgb="FF1F1F1F"/>
        <rFont val="Calibri"/>
        <family val="2"/>
      </rPr>
      <t>Unidad de medida:</t>
    </r>
    <r>
      <rPr>
        <sz val="8"/>
        <color rgb="FF1F1F1F"/>
        <rFont val="Calibri"/>
        <family val="2"/>
      </rPr>
      <t xml:space="preserve"> Número
</t>
    </r>
    <r>
      <rPr>
        <b/>
        <sz val="8"/>
        <color rgb="FF1F1F1F"/>
        <rFont val="Calibri"/>
        <family val="2"/>
      </rPr>
      <t xml:space="preserve">Es Territorial: </t>
    </r>
    <r>
      <rPr>
        <sz val="8"/>
        <color rgb="FF1F1F1F"/>
        <rFont val="Calibri"/>
        <family val="2"/>
      </rPr>
      <t xml:space="preserve">SI
</t>
    </r>
    <r>
      <rPr>
        <b/>
        <sz val="8"/>
        <color rgb="FFFF0000"/>
        <rFont val="Calibri"/>
        <family val="2"/>
      </rPr>
      <t>*Solicitud de creación producto:</t>
    </r>
    <r>
      <rPr>
        <sz val="8"/>
        <color rgb="FF1F1F1F"/>
        <rFont val="Calibri"/>
        <family val="2"/>
      </rPr>
      <t xml:space="preserve">
</t>
    </r>
    <r>
      <rPr>
        <b/>
        <sz val="8"/>
        <color rgb="FF1F1F1F"/>
        <rFont val="Calibri"/>
        <family val="2"/>
      </rPr>
      <t>Nombre del sector:</t>
    </r>
    <r>
      <rPr>
        <sz val="8"/>
        <color rgb="FF1F1F1F"/>
        <rFont val="Calibri"/>
        <family val="2"/>
      </rPr>
      <t xml:space="preserve"> Deporte y Recreación
</t>
    </r>
    <r>
      <rPr>
        <b/>
        <sz val="8"/>
        <color rgb="FF1F1F1F"/>
        <rFont val="Calibri"/>
        <family val="2"/>
      </rPr>
      <t>Producto:</t>
    </r>
    <r>
      <rPr>
        <sz val="8"/>
        <color rgb="FF1F1F1F"/>
        <rFont val="Calibri"/>
        <family val="2"/>
      </rPr>
      <t xml:space="preserve"> Servicio de administración de parques y escenarios
</t>
    </r>
    <r>
      <rPr>
        <b/>
        <sz val="8"/>
        <color rgb="FF1F1F1F"/>
        <rFont val="Calibri"/>
        <family val="2"/>
      </rPr>
      <t xml:space="preserve">Descripción: </t>
    </r>
    <r>
      <rPr>
        <sz val="8"/>
        <color rgb="FF1F1F1F"/>
        <rFont val="Calibri"/>
        <family val="2"/>
      </rPr>
      <t xml:space="preserve"> Corresponde a la operación y mantenimiento de los parques y escenarios recreodeportivos por parte de las Entidades Territoriales. Implica su sostenibilidad (servicios públicos, seguridad, aseo,  funcionalidad administrativa y fisica de la infraestructura deportiva y recreativa).
</t>
    </r>
    <r>
      <rPr>
        <b/>
        <sz val="8"/>
        <color rgb="FF1F1F1F"/>
        <rFont val="Calibri"/>
        <family val="2"/>
      </rPr>
      <t xml:space="preserve">Medido a través de: </t>
    </r>
    <r>
      <rPr>
        <sz val="8"/>
        <color rgb="FF1F1F1F"/>
        <rFont val="Calibri"/>
        <family val="2"/>
      </rPr>
      <t xml:space="preserve">Número de parques y escenarios administrados
</t>
    </r>
    <r>
      <rPr>
        <b/>
        <sz val="8"/>
        <color rgb="FF1F1F1F"/>
        <rFont val="Calibri"/>
        <family val="2"/>
      </rPr>
      <t xml:space="preserve">Indicador de Producto: </t>
    </r>
    <r>
      <rPr>
        <sz val="8"/>
        <color rgb="FF1F1F1F"/>
        <rFont val="Calibri"/>
        <family val="2"/>
      </rPr>
      <t>Parques y escenarios administrados
Unidad de medida: Número
Es Territorial: SI</t>
    </r>
  </si>
  <si>
    <t>2.14</t>
  </si>
  <si>
    <t>Atención de 160.000 niños, niñas, adolescentes y jóvenes en disciplinas deportivas priorizadas en el marco de la jornada escolar complementaria.</t>
  </si>
  <si>
    <t>Desarrollo empresarial, productividad y empleo</t>
  </si>
  <si>
    <t>Meta Producto IDRD</t>
  </si>
  <si>
    <t>Desarrollo de programas recreativos y de actividad física en Bogotá D.C</t>
  </si>
  <si>
    <t>PROYECTO</t>
  </si>
  <si>
    <t>Desarrollo de programas recreativos y de actividad física en Bogotá D.C
Implementación de los programas de BOGOTA DEPORTIVA desde la iniciacion hasta el rendimiento en Bogotá D.C.</t>
  </si>
  <si>
    <t>Inversion TOTAL año 2024</t>
  </si>
  <si>
    <t>SALDO A ARMONIZAR</t>
  </si>
  <si>
    <t>Realizar 144 actividades culturales, artísticas, recreativas y deportivas en barrios, parques y veredas de Bogotá D.C. orientadas a fortalecer "al barrio" como lugar de encuentro y creación.</t>
  </si>
  <si>
    <t>Implementar 1 estrategia integral de la economía del deporte, la recreación y la actividad física.</t>
  </si>
  <si>
    <t>Administrar, mantener y/o mejorar 146 parques y escenarios del sistema de Espacio Público Peatonal y para el Encuentro, propendiendo por generar unas condiciones adecuadas, para el disfrute de los mismos.</t>
  </si>
  <si>
    <t>Desarrollar e implementar 54 programas de recreación, deporte, nuevas tendencias de actividad física, promoción de la bicicleta y los 50 años de la ciclovía, y los eSports incluyendo la realización de actividades nocturnas, que tengan en cuenta enfoque poblacional, diferencial y de género.</t>
  </si>
  <si>
    <t>Desarrollar 4 torneos deportivos gratuitos en el cuatrienio que fortalezcan el deporte femenino en la ciudad</t>
  </si>
  <si>
    <t>Realizar 4 torneos por la igualdad que busquen la promoción del deporte y gestión de alianzas público privadas que permitan espacios de integración familiar, comunitaria y de construcción de paz y convivencia de los sectores sociales LGTBI en la ciudad.</t>
  </si>
  <si>
    <t>Promover 144 laboratorios barriales de innovación social y espacios de transformación cultural a través de acuerdos que reconozcan la memoria, la cultura, la recreación y el deporte en los barrios. Estos acuerdos promoverán la valoración social de estas prácticas, la cualificación de la participación incidente y el sentido de identidad de ciudad.</t>
  </si>
  <si>
    <t>Beneficiar a 160.000 niños, niñas, adolescentes y jóvenes en educación inicial básica y media, a través de procesos de formación digital, cultural, artística, patrimonial, deportiva y cultura ciudadana.</t>
  </si>
  <si>
    <t>Beneficiar 14.620  personas a partir de la primera infancia y a lo largo de la vida en procesos de formación y exploración cultural artística patrimonial recreativa y deportiva en 
particular en espacios cercanos, parques de proximidad, estructurantes y entornos comunitarios</t>
  </si>
  <si>
    <t>Estructurar y construir 38 parques, equipamientos culturales, recreativos y/o deportivos que promuevan el ejercicio de los derechos culturales de la ciudadanía. Como mínimo se construirá un escenario deportivo exclusivo para la práctica de nuevas tendencias deportivas y once zonas demarcadas y habilitadas para mascotas</t>
  </si>
  <si>
    <t>Adecuar y/o sostener 63 equipamientos culturales, recreativos y/o deportivos, algunos de ellos en barrios de borde, propiciando espacios de encuentro para las comunidades</t>
  </si>
  <si>
    <t>Fortalecer la gestión institucional de 6 entidades distritales del Sector Cultura, Rcreación y Deporte con mejor infraestructura,  recursos físicos, tecnológicos y un talento humano más cualificado y consciente de su papel como srvidores públicos, que favorezca un modelo de relacionamiento intregral de la ciudadanía</t>
  </si>
  <si>
    <t>2. Bogotá confía en su bien-estar</t>
  </si>
  <si>
    <t>2.14. Bogotá deportiva, recreativa, artística, patrimonial e intercultural</t>
  </si>
  <si>
    <t>CODIGO BPIN</t>
  </si>
  <si>
    <t>COGIGO SEGPLAN</t>
  </si>
  <si>
    <t>2024110010252</t>
  </si>
  <si>
    <t>Implementación de los programas de BOGOTÁ DEPORTIVA desde la iniciación hasta el rendimiento en Bogotá D.C.</t>
  </si>
  <si>
    <t>2024110010258</t>
  </si>
  <si>
    <t>8154</t>
  </si>
  <si>
    <t>8155</t>
  </si>
  <si>
    <t>Plan de Desarrollo</t>
  </si>
  <si>
    <t>7. Bogotá Camina Segura</t>
  </si>
  <si>
    <t>Programa de financiación</t>
  </si>
  <si>
    <t>O23011743012024025207037</t>
  </si>
  <si>
    <t>O23011743012024025806032</t>
  </si>
  <si>
    <t>TIPOLOGIA DE META</t>
  </si>
  <si>
    <r>
      <rPr>
        <b/>
        <sz val="11"/>
        <rFont val="Century Gothic"/>
        <family val="2"/>
      </rPr>
      <t xml:space="preserve">3) </t>
    </r>
    <r>
      <rPr>
        <sz val="11"/>
        <rFont val="Century Gothic"/>
        <family val="2"/>
      </rPr>
      <t>Realizar</t>
    </r>
    <r>
      <rPr>
        <b/>
        <sz val="11"/>
        <rFont val="Century Gothic"/>
        <family val="2"/>
      </rPr>
      <t xml:space="preserve"> 4</t>
    </r>
    <r>
      <rPr>
        <sz val="11"/>
        <rFont val="Century Gothic"/>
        <family val="2"/>
      </rPr>
      <t xml:space="preserve"> eventos de eSports y Deportes Alternativos</t>
    </r>
  </si>
  <si>
    <r>
      <rPr>
        <b/>
        <sz val="11"/>
        <rFont val="Century Gothic"/>
        <family val="2"/>
      </rPr>
      <t>4)</t>
    </r>
    <r>
      <rPr>
        <sz val="11"/>
        <rFont val="Century Gothic"/>
        <family val="2"/>
      </rPr>
      <t xml:space="preserve"> Implementar </t>
    </r>
    <r>
      <rPr>
        <b/>
        <sz val="11"/>
        <rFont val="Century Gothic"/>
        <family val="2"/>
      </rPr>
      <t xml:space="preserve">1 </t>
    </r>
    <r>
      <rPr>
        <sz val="11"/>
        <rFont val="Century Gothic"/>
        <family val="2"/>
      </rPr>
      <t>estrategia de identificación y selección de talentos deportivos para la ciudad de Bogotá</t>
    </r>
  </si>
  <si>
    <r>
      <rPr>
        <b/>
        <sz val="11"/>
        <rFont val="Century Gothic"/>
        <family val="2"/>
      </rPr>
      <t xml:space="preserve">5) </t>
    </r>
    <r>
      <rPr>
        <sz val="11"/>
        <rFont val="Century Gothic"/>
        <family val="2"/>
      </rPr>
      <t>Preparar</t>
    </r>
    <r>
      <rPr>
        <b/>
        <sz val="11"/>
        <rFont val="Century Gothic"/>
        <family val="2"/>
      </rPr>
      <t xml:space="preserve"> 8.000</t>
    </r>
    <r>
      <rPr>
        <sz val="11"/>
        <rFont val="Century Gothic"/>
        <family val="2"/>
      </rPr>
      <t xml:space="preserve"> personas en el programa de Rendimiento Deportivo</t>
    </r>
  </si>
  <si>
    <r>
      <rPr>
        <b/>
        <sz val="11"/>
        <rFont val="Century Gothic"/>
        <family val="2"/>
      </rPr>
      <t>6)</t>
    </r>
    <r>
      <rPr>
        <sz val="11"/>
        <rFont val="Century Gothic"/>
        <family val="2"/>
      </rPr>
      <t xml:space="preserve"> Desarrollar </t>
    </r>
    <r>
      <rPr>
        <b/>
        <sz val="11"/>
        <rFont val="Century Gothic"/>
        <family val="2"/>
      </rPr>
      <t xml:space="preserve">23 </t>
    </r>
    <r>
      <rPr>
        <sz val="11"/>
        <rFont val="Century Gothic"/>
        <family val="2"/>
      </rPr>
      <t>certámenes deportivos distritales, nacionales e internacionales - Deporte con altura</t>
    </r>
  </si>
  <si>
    <r>
      <rPr>
        <b/>
        <sz val="11"/>
        <rFont val="Century Gothic"/>
        <family val="2"/>
      </rPr>
      <t xml:space="preserve">7) </t>
    </r>
    <r>
      <rPr>
        <sz val="11"/>
        <rFont val="Century Gothic"/>
        <family val="2"/>
      </rPr>
      <t xml:space="preserve">Diseñar e implementar </t>
    </r>
    <r>
      <rPr>
        <b/>
        <sz val="11"/>
        <rFont val="Century Gothic"/>
        <family val="2"/>
      </rPr>
      <t xml:space="preserve">1 </t>
    </r>
    <r>
      <rPr>
        <sz val="11"/>
        <rFont val="Century Gothic"/>
        <family val="2"/>
      </rPr>
      <t>estrategia para el fortalecimiento de enfoque de genero y deporte seguro</t>
    </r>
  </si>
  <si>
    <r>
      <rPr>
        <b/>
        <sz val="11"/>
        <rFont val="Century Gothic"/>
        <family val="2"/>
      </rPr>
      <t>8)</t>
    </r>
    <r>
      <rPr>
        <sz val="11"/>
        <rFont val="Century Gothic"/>
        <family val="2"/>
      </rPr>
      <t xml:space="preserve"> Diseñar e implementar </t>
    </r>
    <r>
      <rPr>
        <b/>
        <sz val="11"/>
        <rFont val="Century Gothic"/>
        <family val="2"/>
      </rPr>
      <t>1</t>
    </r>
    <r>
      <rPr>
        <sz val="11"/>
        <rFont val="Century Gothic"/>
        <family val="2"/>
      </rPr>
      <t xml:space="preserve"> estrategia de medición e investigación sobre las acciones deportivas.</t>
    </r>
  </si>
  <si>
    <r>
      <rPr>
        <b/>
        <sz val="11"/>
        <rFont val="Century Gothic"/>
        <family val="2"/>
      </rPr>
      <t xml:space="preserve">1) </t>
    </r>
    <r>
      <rPr>
        <sz val="11"/>
        <rFont val="Century Gothic"/>
        <family val="2"/>
      </rPr>
      <t xml:space="preserve">Realizar </t>
    </r>
    <r>
      <rPr>
        <b/>
        <sz val="11"/>
        <rFont val="Century Gothic"/>
        <family val="2"/>
      </rPr>
      <t>368.650</t>
    </r>
    <r>
      <rPr>
        <sz val="11"/>
        <rFont val="Century Gothic"/>
        <family val="2"/>
      </rPr>
      <t xml:space="preserve"> actividades físicas dirigidas para la promoción de hábitos saludables</t>
    </r>
  </si>
  <si>
    <r>
      <rPr>
        <b/>
        <sz val="11"/>
        <rFont val="Century Gothic"/>
        <family val="2"/>
      </rPr>
      <t>2)</t>
    </r>
    <r>
      <rPr>
        <sz val="11"/>
        <rFont val="Century Gothic"/>
        <family val="2"/>
      </rPr>
      <t xml:space="preserve"> Desarrollar</t>
    </r>
    <r>
      <rPr>
        <b/>
        <sz val="11"/>
        <rFont val="Century Gothic"/>
        <family val="2"/>
      </rPr>
      <t xml:space="preserve"> 45.325 </t>
    </r>
    <r>
      <rPr>
        <sz val="11"/>
        <rFont val="Century Gothic"/>
        <family val="2"/>
      </rPr>
      <t>actividades de promoción del uso de la bicicleta</t>
    </r>
  </si>
  <si>
    <r>
      <rPr>
        <b/>
        <sz val="11"/>
        <rFont val="Century Gothic"/>
        <family val="2"/>
      </rPr>
      <t xml:space="preserve">7) </t>
    </r>
    <r>
      <rPr>
        <sz val="11"/>
        <rFont val="Century Gothic"/>
        <family val="2"/>
      </rPr>
      <t xml:space="preserve"> Implementar </t>
    </r>
    <r>
      <rPr>
        <b/>
        <sz val="11"/>
        <rFont val="Century Gothic"/>
        <family val="2"/>
      </rPr>
      <t xml:space="preserve">1 </t>
    </r>
    <r>
      <rPr>
        <sz val="11"/>
        <rFont val="Century Gothic"/>
        <family val="2"/>
      </rPr>
      <t>programa de Recreación Escolar</t>
    </r>
  </si>
  <si>
    <r>
      <rPr>
        <b/>
        <sz val="11"/>
        <rFont val="Century Gothic"/>
        <family val="2"/>
      </rPr>
      <t xml:space="preserve">10) </t>
    </r>
    <r>
      <rPr>
        <sz val="11"/>
        <rFont val="Century Gothic"/>
        <family val="2"/>
      </rPr>
      <t xml:space="preserve">Desarrollar </t>
    </r>
    <r>
      <rPr>
        <b/>
        <sz val="11"/>
        <rFont val="Century Gothic"/>
        <family val="2"/>
      </rPr>
      <t xml:space="preserve">105 </t>
    </r>
    <r>
      <rPr>
        <sz val="11"/>
        <rFont val="Century Gothic"/>
        <family val="2"/>
      </rPr>
      <t>eventos metropolitanos</t>
    </r>
  </si>
  <si>
    <r>
      <rPr>
        <b/>
        <sz val="11"/>
        <rFont val="Century Gothic"/>
        <family val="2"/>
      </rPr>
      <t>11)</t>
    </r>
    <r>
      <rPr>
        <sz val="11"/>
        <rFont val="Century Gothic"/>
        <family val="2"/>
      </rPr>
      <t xml:space="preserve"> Diseñar e implementar </t>
    </r>
    <r>
      <rPr>
        <b/>
        <sz val="11"/>
        <rFont val="Century Gothic"/>
        <family val="2"/>
      </rPr>
      <t>1</t>
    </r>
    <r>
      <rPr>
        <sz val="11"/>
        <rFont val="Century Gothic"/>
        <family val="2"/>
      </rPr>
      <t xml:space="preserve"> estrategia de medición e investigación sobre las acciones recreativas.  </t>
    </r>
  </si>
  <si>
    <r>
      <rPr>
        <b/>
        <sz val="11"/>
        <rFont val="Century Gothic"/>
        <family val="2"/>
      </rPr>
      <t xml:space="preserve">8) </t>
    </r>
    <r>
      <rPr>
        <sz val="11"/>
        <rFont val="Century Gothic"/>
        <family val="2"/>
      </rPr>
      <t>Desarrollar</t>
    </r>
    <r>
      <rPr>
        <b/>
        <sz val="11"/>
        <rFont val="Century Gothic"/>
        <family val="2"/>
      </rPr>
      <t xml:space="preserve"> 4 </t>
    </r>
    <r>
      <rPr>
        <sz val="11"/>
        <rFont val="Century Gothic"/>
        <family val="2"/>
      </rPr>
      <t>torneos deportivos que fortalezcan el deporte femenino en la ciudad</t>
    </r>
  </si>
  <si>
    <r>
      <rPr>
        <b/>
        <sz val="11"/>
        <rFont val="Century Gothic"/>
        <family val="2"/>
      </rPr>
      <t xml:space="preserve">9) </t>
    </r>
    <r>
      <rPr>
        <sz val="11"/>
        <rFont val="Century Gothic"/>
        <family val="2"/>
      </rPr>
      <t xml:space="preserve">Realizar </t>
    </r>
    <r>
      <rPr>
        <b/>
        <sz val="11"/>
        <rFont val="Century Gothic"/>
        <family val="2"/>
      </rPr>
      <t>4</t>
    </r>
    <r>
      <rPr>
        <sz val="11"/>
        <rFont val="Century Gothic"/>
        <family val="2"/>
      </rPr>
      <t xml:space="preserve"> torneos por la igualdad que permitan espacios de integración familiar, comunitaria y de construcción de paz y convivencia </t>
    </r>
  </si>
  <si>
    <t>SUMA</t>
  </si>
  <si>
    <t>CONSTANTE</t>
  </si>
  <si>
    <t>P</t>
  </si>
  <si>
    <t>E</t>
  </si>
  <si>
    <t>TOTAL  INVERSIÓN  PROYECTO 8154 Implementación de los programas de BOGOTÁ DEPORTIVA desde la iniciación hasta el rendimiento en Bogotá D.C.</t>
  </si>
  <si>
    <t>TOTAL  INVERSIÓN  PROYECTO 8155 Desarrollo de programas recreativos y de actividad física en Bogotá D.C</t>
  </si>
  <si>
    <r>
      <rPr>
        <b/>
        <sz val="11"/>
        <rFont val="Century Gothic"/>
        <family val="2"/>
      </rPr>
      <t>9)</t>
    </r>
    <r>
      <rPr>
        <sz val="11"/>
        <rFont val="Century Gothic"/>
        <family val="2"/>
      </rPr>
      <t xml:space="preserve"> Pagar</t>
    </r>
    <r>
      <rPr>
        <b/>
        <sz val="11"/>
        <rFont val="Century Gothic"/>
        <family val="2"/>
      </rPr>
      <t xml:space="preserve"> 100%</t>
    </r>
    <r>
      <rPr>
        <sz val="11"/>
        <rFont val="Century Gothic"/>
        <family val="2"/>
      </rPr>
      <t xml:space="preserve"> de los compromisos de vigencias anteriores fenecidas</t>
    </r>
  </si>
  <si>
    <r>
      <rPr>
        <b/>
        <sz val="11"/>
        <rFont val="Century Gothic"/>
        <family val="2"/>
      </rPr>
      <t>4)</t>
    </r>
    <r>
      <rPr>
        <sz val="11"/>
        <rFont val="Century Gothic"/>
        <family val="2"/>
      </rPr>
      <t xml:space="preserve"> Beneficiar </t>
    </r>
    <r>
      <rPr>
        <b/>
        <sz val="11"/>
        <rFont val="Century Gothic"/>
        <family val="2"/>
      </rPr>
      <t xml:space="preserve">160.000 </t>
    </r>
    <r>
      <rPr>
        <sz val="11"/>
        <rFont val="Century Gothic"/>
        <family val="2"/>
      </rPr>
      <t>personas con procesos de alfabetización física que generen y multipliquen buenas prácticas para vivir una vida activa y saludable</t>
    </r>
  </si>
  <si>
    <r>
      <rPr>
        <b/>
        <sz val="11"/>
        <rFont val="Century Gothic"/>
        <family val="2"/>
      </rPr>
      <t xml:space="preserve">5) </t>
    </r>
    <r>
      <rPr>
        <sz val="11"/>
        <rFont val="Century Gothic"/>
        <family val="2"/>
      </rPr>
      <t xml:space="preserve">Realizar </t>
    </r>
    <r>
      <rPr>
        <b/>
        <sz val="11"/>
        <rFont val="Century Gothic"/>
        <family val="2"/>
      </rPr>
      <t>90.525</t>
    </r>
    <r>
      <rPr>
        <sz val="11"/>
        <rFont val="Century Gothic"/>
        <family val="2"/>
      </rPr>
      <t>actividades de Recreación para grupos etarios y poblacionales</t>
    </r>
  </si>
  <si>
    <r>
      <rPr>
        <b/>
        <sz val="11"/>
        <rFont val="Century Gothic"/>
        <family val="2"/>
      </rPr>
      <t xml:space="preserve">2) </t>
    </r>
    <r>
      <rPr>
        <sz val="11"/>
        <rFont val="Century Gothic"/>
        <family val="2"/>
      </rPr>
      <t xml:space="preserve">Realizar </t>
    </r>
    <r>
      <rPr>
        <b/>
        <sz val="11"/>
        <rFont val="Century Gothic"/>
        <family val="2"/>
      </rPr>
      <t>7</t>
    </r>
    <r>
      <rPr>
        <sz val="11"/>
        <rFont val="Century Gothic"/>
        <family val="2"/>
      </rPr>
      <t>eventos deportivos del Sector Educativo</t>
    </r>
  </si>
  <si>
    <r>
      <t xml:space="preserve">12) </t>
    </r>
    <r>
      <rPr>
        <sz val="11"/>
        <rFont val="Century Gothic"/>
        <family val="2"/>
      </rPr>
      <t xml:space="preserve">Pagar </t>
    </r>
    <r>
      <rPr>
        <b/>
        <sz val="11"/>
        <rFont val="Century Gothic"/>
        <family val="2"/>
      </rPr>
      <t>100%</t>
    </r>
    <r>
      <rPr>
        <sz val="11"/>
        <rFont val="Century Gothic"/>
        <family val="2"/>
      </rPr>
      <t xml:space="preserve"> de los compromisos de vigencias anteriores fenecidas</t>
    </r>
  </si>
  <si>
    <r>
      <rPr>
        <b/>
        <sz val="11"/>
        <rFont val="Century Gothic"/>
        <family val="2"/>
      </rPr>
      <t xml:space="preserve">3) </t>
    </r>
    <r>
      <rPr>
        <sz val="11"/>
        <rFont val="Century Gothic"/>
        <family val="2"/>
      </rPr>
      <t xml:space="preserve">Realizar </t>
    </r>
    <r>
      <rPr>
        <b/>
        <sz val="11"/>
        <rFont val="Century Gothic"/>
        <family val="2"/>
      </rPr>
      <t xml:space="preserve">241 </t>
    </r>
    <r>
      <rPr>
        <sz val="11"/>
        <rFont val="Century Gothic"/>
        <family val="2"/>
      </rPr>
      <t xml:space="preserve">jornadas de Ciclovías dominicales y festivas </t>
    </r>
  </si>
  <si>
    <r>
      <rPr>
        <b/>
        <sz val="11"/>
        <rFont val="Century Gothic"/>
        <family val="2"/>
      </rPr>
      <t>1)</t>
    </r>
    <r>
      <rPr>
        <sz val="11"/>
        <rFont val="Century Gothic"/>
        <family val="2"/>
      </rPr>
      <t xml:space="preserve"> Beneficiar</t>
    </r>
    <r>
      <rPr>
        <b/>
        <sz val="11"/>
        <rFont val="Century Gothic"/>
        <family val="2"/>
      </rPr>
      <t xml:space="preserve"> 42.100</t>
    </r>
    <r>
      <rPr>
        <sz val="11"/>
        <rFont val="Century Gothic"/>
        <family val="2"/>
      </rPr>
      <t xml:space="preserve"> personas en las Escuelas Deportivas</t>
    </r>
  </si>
  <si>
    <r>
      <rPr>
        <b/>
        <sz val="11"/>
        <rFont val="Century Gothic"/>
        <family val="2"/>
      </rPr>
      <t xml:space="preserve">6) </t>
    </r>
    <r>
      <rPr>
        <sz val="11"/>
        <rFont val="Century Gothic"/>
        <family val="2"/>
      </rPr>
      <t xml:space="preserve">Desarrollar </t>
    </r>
    <r>
      <rPr>
        <b/>
        <sz val="11"/>
        <rFont val="Century Gothic"/>
        <family val="2"/>
      </rPr>
      <t xml:space="preserve">110 </t>
    </r>
    <r>
      <rPr>
        <sz val="11"/>
        <rFont val="Century Gothic"/>
        <family val="2"/>
      </rPr>
      <t>Experiencias para la Paz</t>
    </r>
  </si>
  <si>
    <t>Meta Proyecto 2024-2027</t>
  </si>
  <si>
    <t xml:space="preserve"> Magnitud  a 31 de  DICIEMBRE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</si>
</sst>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4" formatCode="_-&quot;$&quot;\ * #,##0.00_-;\-&quot;$&quot;\ * #,##0.00_-;_-&quot;$&quot;\ * &quot;-&quot;??_-;_-@_-"/>
    <numFmt numFmtId="43" formatCode="_-* #,##0.00_-;\-* #,##0.00_-;_-* &quot;-&quot;??_-;_-@_-"/>
    <numFmt numFmtId="164" formatCode="[$$-240A]\ #,##0"/>
    <numFmt numFmtId="165" formatCode="_-* #,##0_-;\-* #,##0_-;_-* &quot;-&quot;??_-;_-@_-"/>
    <numFmt numFmtId="167" formatCode="_-&quot;$&quot;* #,##0.00_-;\-&quot;$&quot;* #,##0.00_-;_-&quot;$&quot;* &quot;-&quot;??_-;_-@_-"/>
    <numFmt numFmtId="168" formatCode="_(* #,##0.00_);_(* \(#,##0.00\);_(* \-??_);_(@_)"/>
    <numFmt numFmtId="169" formatCode="_-&quot;$&quot;* #,##0_-;\-&quot;$&quot;* #,##0_-;_-&quot;$&quot;* &quot;-&quot;_-;_-@_-"/>
  </numFmts>
  <fonts count="46" x14ac:knownFonts="1">
    <font>
      <sz val="11"/>
      <name val="Aptos Narrow"/>
      <scheme val="minor"/>
    </font>
    <font>
      <sz val="11"/>
      <color theme="1"/>
      <name val="Aptos Narrow"/>
      <family val="2"/>
      <scheme val="minor"/>
    </font>
    <font>
      <sz val="11"/>
      <color theme="1"/>
      <name val="Aptos Narrow"/>
      <family val="2"/>
      <scheme val="minor"/>
    </font>
    <font>
      <sz val="11"/>
      <color theme="1"/>
      <name val="Aptos Narrow"/>
      <family val="2"/>
      <scheme val="minor"/>
    </font>
    <font>
      <b/>
      <sz val="8"/>
      <name val="Calibri"/>
      <family val="2"/>
    </font>
    <font>
      <b/>
      <sz val="10"/>
      <name val="Calibri"/>
      <family val="2"/>
    </font>
    <font>
      <b/>
      <sz val="10"/>
      <name val="Calibri"/>
      <family val="2"/>
    </font>
    <font>
      <sz val="10"/>
      <name val="Calibri"/>
      <family val="2"/>
    </font>
    <font>
      <sz val="10"/>
      <color rgb="FF1F1F1F"/>
      <name val="Calibri"/>
      <family val="2"/>
    </font>
    <font>
      <sz val="8"/>
      <color rgb="FF1F1F1F"/>
      <name val="Calibri"/>
      <family val="2"/>
    </font>
    <font>
      <b/>
      <sz val="10"/>
      <color rgb="FF1F1F1F"/>
      <name val="Calibri"/>
      <family val="2"/>
    </font>
    <font>
      <sz val="9"/>
      <color rgb="FF1F1F1F"/>
      <name val="Calibri"/>
      <family val="2"/>
    </font>
    <font>
      <sz val="9"/>
      <name val="Calibri"/>
      <family val="2"/>
    </font>
    <font>
      <b/>
      <sz val="10"/>
      <color rgb="FFFF0000"/>
      <name val="Calibri"/>
      <family val="2"/>
    </font>
    <font>
      <b/>
      <sz val="12"/>
      <color rgb="FF1F1F1F"/>
      <name val="Calibri"/>
      <family val="2"/>
    </font>
    <font>
      <b/>
      <sz val="8"/>
      <color rgb="FF1F1F1F"/>
      <name val="Calibri"/>
      <family val="2"/>
    </font>
    <font>
      <sz val="12"/>
      <color rgb="FF1F1F1F"/>
      <name val="Calibri"/>
      <family val="2"/>
    </font>
    <font>
      <sz val="11"/>
      <color rgb="FF000000"/>
      <name val="Calibri"/>
      <family val="2"/>
    </font>
    <font>
      <sz val="11"/>
      <color rgb="FFFF0000"/>
      <name val="Calibri"/>
      <family val="2"/>
    </font>
    <font>
      <b/>
      <sz val="11"/>
      <name val="Aptos Narrow"/>
      <family val="2"/>
    </font>
    <font>
      <sz val="11"/>
      <name val="Aptos Narrow"/>
      <family val="2"/>
    </font>
    <font>
      <b/>
      <sz val="10"/>
      <name val="Calibri"/>
      <family val="2"/>
    </font>
    <font>
      <sz val="8"/>
      <color rgb="FF1F1F1F"/>
      <name val="Calibri"/>
      <family val="2"/>
    </font>
    <font>
      <sz val="9"/>
      <color rgb="FF1F1F1F"/>
      <name val="Calibri"/>
      <family val="2"/>
    </font>
    <font>
      <b/>
      <sz val="11"/>
      <name val="Aptos Narrow"/>
      <family val="2"/>
      <scheme val="minor"/>
    </font>
    <font>
      <sz val="11"/>
      <name val="Aptos Narrow"/>
      <family val="2"/>
      <scheme val="minor"/>
    </font>
    <font>
      <b/>
      <sz val="9"/>
      <color rgb="FF1F1F1F"/>
      <name val="Calibri"/>
      <family val="2"/>
    </font>
    <font>
      <sz val="11"/>
      <color rgb="FF1F1F1F"/>
      <name val="Calibri"/>
      <family val="2"/>
    </font>
    <font>
      <b/>
      <sz val="8"/>
      <color rgb="FFFF0000"/>
      <name val="Calibri"/>
      <family val="2"/>
    </font>
    <font>
      <sz val="8"/>
      <color rgb="FFFF0000"/>
      <name val="Calibri"/>
      <family val="2"/>
    </font>
    <font>
      <sz val="8"/>
      <name val="Calibri"/>
      <family val="2"/>
    </font>
    <font>
      <b/>
      <sz val="11"/>
      <color rgb="FFFF0000"/>
      <name val="Aptos Narrow"/>
      <family val="2"/>
      <scheme val="minor"/>
    </font>
    <font>
      <sz val="10"/>
      <color theme="8"/>
      <name val="Calibri"/>
      <family val="2"/>
    </font>
    <font>
      <b/>
      <sz val="10"/>
      <color theme="8"/>
      <name val="Calibri"/>
      <family val="2"/>
    </font>
    <font>
      <sz val="8"/>
      <color theme="8"/>
      <name val="Calibri"/>
      <family val="2"/>
    </font>
    <font>
      <sz val="9"/>
      <color theme="8"/>
      <name val="Calibri"/>
      <family val="2"/>
    </font>
    <font>
      <sz val="12"/>
      <name val="Century Gothic"/>
      <family val="2"/>
    </font>
    <font>
      <b/>
      <sz val="12"/>
      <color rgb="FF1F1F1F"/>
      <name val="Century Gothic"/>
      <family val="2"/>
    </font>
    <font>
      <b/>
      <sz val="12"/>
      <name val="Century Gothic"/>
      <family val="2"/>
    </font>
    <font>
      <sz val="11"/>
      <name val="Aptos Narrow"/>
      <family val="2"/>
      <scheme val="minor"/>
    </font>
    <font>
      <sz val="11"/>
      <name val="Century Gothic"/>
      <family val="2"/>
    </font>
    <font>
      <b/>
      <sz val="11"/>
      <name val="Century Gothic"/>
      <family val="2"/>
    </font>
    <font>
      <b/>
      <sz val="10"/>
      <name val="Century Gothic"/>
      <family val="2"/>
    </font>
    <font>
      <sz val="10"/>
      <name val="Arial"/>
      <family val="2"/>
    </font>
    <font>
      <sz val="10"/>
      <name val="Arial"/>
      <family val="2"/>
    </font>
    <font>
      <sz val="10"/>
      <name val="Arial"/>
      <family val="2"/>
    </font>
  </fonts>
  <fills count="16">
    <fill>
      <patternFill patternType="none"/>
    </fill>
    <fill>
      <patternFill patternType="gray125"/>
    </fill>
    <fill>
      <patternFill patternType="solid">
        <fgColor rgb="FFC00000"/>
        <bgColor rgb="FFC00000"/>
      </patternFill>
    </fill>
    <fill>
      <patternFill patternType="solid">
        <fgColor rgb="FFFF6161"/>
        <bgColor rgb="FFFF6161"/>
      </patternFill>
    </fill>
    <fill>
      <patternFill patternType="solid">
        <fgColor rgb="FFFBC275"/>
        <bgColor rgb="FFFBC275"/>
      </patternFill>
    </fill>
    <fill>
      <patternFill patternType="solid">
        <fgColor rgb="FFFAE2D5"/>
        <bgColor rgb="FFFAE2D5"/>
      </patternFill>
    </fill>
    <fill>
      <patternFill patternType="solid">
        <fgColor rgb="FFF6C6AC"/>
        <bgColor rgb="FFF6C6AC"/>
      </patternFill>
    </fill>
    <fill>
      <patternFill patternType="solid">
        <fgColor theme="9" tint="0.59999389629810485"/>
        <bgColor rgb="FF003366"/>
      </patternFill>
    </fill>
    <fill>
      <patternFill patternType="solid">
        <fgColor theme="6" tint="0.59999389629810485"/>
        <bgColor indexed="64"/>
      </patternFill>
    </fill>
    <fill>
      <patternFill patternType="solid">
        <fgColor theme="0"/>
        <bgColor indexed="64"/>
      </patternFill>
    </fill>
    <fill>
      <patternFill patternType="solid">
        <fgColor theme="0"/>
        <bgColor rgb="FFFAE2D5"/>
      </patternFill>
    </fill>
    <fill>
      <patternFill patternType="solid">
        <fgColor rgb="FF66FFFF"/>
        <bgColor rgb="FFC00000"/>
      </patternFill>
    </fill>
    <fill>
      <patternFill patternType="solid">
        <fgColor rgb="FF99FF99"/>
        <bgColor indexed="64"/>
      </patternFill>
    </fill>
    <fill>
      <patternFill patternType="solid">
        <fgColor rgb="FFCCECFF"/>
        <bgColor indexed="64"/>
      </patternFill>
    </fill>
    <fill>
      <patternFill patternType="solid">
        <fgColor theme="2" tint="-9.9978637043366805E-2"/>
        <bgColor indexed="64"/>
      </patternFill>
    </fill>
    <fill>
      <patternFill patternType="solid">
        <fgColor rgb="FF99FFCC"/>
        <bgColor indexed="64"/>
      </patternFill>
    </fill>
  </fills>
  <borders count="18">
    <border>
      <left/>
      <right/>
      <top/>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bottom/>
      <diagonal/>
    </border>
    <border>
      <left style="hair">
        <color rgb="FF000000"/>
      </left>
      <right style="hair">
        <color rgb="FF000000"/>
      </right>
      <top/>
      <bottom/>
      <diagonal/>
    </border>
    <border>
      <left style="hair">
        <color rgb="FF000000"/>
      </left>
      <right style="hair">
        <color rgb="FF000000"/>
      </right>
      <top style="hair">
        <color rgb="FF000000"/>
      </top>
      <bottom/>
      <diagonal/>
    </border>
    <border>
      <left style="hair">
        <color rgb="FF000000"/>
      </left>
      <right style="hair">
        <color rgb="FF000000"/>
      </right>
      <top style="thin">
        <color rgb="FF000000"/>
      </top>
      <bottom style="double">
        <color rgb="FF000000"/>
      </bottom>
      <diagonal/>
    </border>
    <border>
      <left style="thin">
        <color indexed="64"/>
      </left>
      <right style="thin">
        <color indexed="64"/>
      </right>
      <top style="thin">
        <color indexed="64"/>
      </top>
      <bottom style="thin">
        <color indexed="64"/>
      </bottom>
      <diagonal/>
    </border>
    <border>
      <left style="hair">
        <color rgb="FF000000"/>
      </left>
      <right/>
      <top/>
      <bottom/>
      <diagonal/>
    </border>
    <border>
      <left style="hair">
        <color rgb="FF000000"/>
      </left>
      <right style="hair">
        <color rgb="FF000000"/>
      </right>
      <top/>
      <bottom style="hair">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36">
    <xf numFmtId="0" fontId="0" fillId="0" borderId="0"/>
    <xf numFmtId="43" fontId="25" fillId="0" borderId="0" applyFont="0" applyFill="0" applyBorder="0" applyAlignment="0" applyProtection="0"/>
    <xf numFmtId="44" fontId="25" fillId="0" borderId="0" applyFont="0" applyFill="0" applyBorder="0" applyAlignment="0" applyProtection="0"/>
    <xf numFmtId="9" fontId="39" fillId="0" borderId="0" applyFont="0" applyFill="0" applyBorder="0" applyAlignment="0" applyProtection="0"/>
    <xf numFmtId="0" fontId="43" fillId="0" borderId="0"/>
    <xf numFmtId="0" fontId="43" fillId="0" borderId="0" applyFill="0" applyBorder="0" applyAlignment="0" applyProtection="0"/>
    <xf numFmtId="168" fontId="43" fillId="0" borderId="0" applyFill="0" applyBorder="0" applyAlignment="0" applyProtection="0"/>
    <xf numFmtId="167" fontId="44" fillId="0" borderId="0" applyFill="0" applyBorder="0" applyAlignment="0" applyProtection="0"/>
    <xf numFmtId="0" fontId="43" fillId="0" borderId="0"/>
    <xf numFmtId="9" fontId="44" fillId="0" borderId="0" applyFill="0" applyBorder="0" applyAlignment="0" applyProtection="0"/>
    <xf numFmtId="9" fontId="43" fillId="0" borderId="0" applyFill="0" applyBorder="0" applyAlignment="0" applyProtection="0"/>
    <xf numFmtId="41" fontId="43" fillId="0" borderId="0" applyFont="0" applyFill="0" applyBorder="0" applyAlignment="0" applyProtection="0"/>
    <xf numFmtId="167" fontId="43" fillId="0" borderId="0" applyFill="0" applyBorder="0" applyAlignment="0" applyProtection="0"/>
    <xf numFmtId="167" fontId="43" fillId="0" borderId="0" applyFill="0" applyBorder="0" applyAlignment="0" applyProtection="0"/>
    <xf numFmtId="0" fontId="3" fillId="0" borderId="0"/>
    <xf numFmtId="168" fontId="43" fillId="0" borderId="0" applyFill="0" applyBorder="0" applyAlignment="0" applyProtection="0"/>
    <xf numFmtId="167" fontId="45" fillId="0" borderId="0" applyFill="0" applyBorder="0" applyAlignment="0" applyProtection="0"/>
    <xf numFmtId="168" fontId="43" fillId="0" borderId="0" applyFill="0" applyBorder="0" applyAlignment="0" applyProtection="0"/>
    <xf numFmtId="167" fontId="45" fillId="0" borderId="0" applyFill="0" applyBorder="0" applyAlignment="0" applyProtection="0"/>
    <xf numFmtId="169" fontId="45" fillId="0" borderId="0" applyFill="0" applyBorder="0" applyAlignment="0" applyProtection="0"/>
    <xf numFmtId="0" fontId="43" fillId="0" borderId="0"/>
    <xf numFmtId="0" fontId="2" fillId="0" borderId="0"/>
    <xf numFmtId="0" fontId="2" fillId="0" borderId="0"/>
    <xf numFmtId="0" fontId="2" fillId="0" borderId="0"/>
    <xf numFmtId="0" fontId="2" fillId="0" borderId="0"/>
    <xf numFmtId="9" fontId="45" fillId="0" borderId="0" applyFill="0" applyBorder="0" applyAlignment="0" applyProtection="0"/>
    <xf numFmtId="9" fontId="2" fillId="0" borderId="0" applyFont="0" applyFill="0" applyBorder="0" applyAlignment="0" applyProtection="0"/>
    <xf numFmtId="167" fontId="45" fillId="0" borderId="0" applyFill="0" applyBorder="0" applyAlignment="0" applyProtection="0"/>
    <xf numFmtId="168" fontId="43" fillId="0" borderId="0" applyFill="0" applyBorder="0" applyAlignment="0" applyProtection="0"/>
    <xf numFmtId="167" fontId="43" fillId="0" borderId="0" applyFill="0" applyBorder="0" applyAlignment="0" applyProtection="0"/>
    <xf numFmtId="168" fontId="43" fillId="0" borderId="0" applyFill="0" applyBorder="0" applyAlignment="0" applyProtection="0"/>
    <xf numFmtId="167" fontId="43" fillId="0" borderId="0" applyFill="0" applyBorder="0" applyAlignment="0" applyProtection="0"/>
    <xf numFmtId="167" fontId="43" fillId="0" borderId="0" applyFill="0" applyBorder="0" applyAlignment="0" applyProtection="0"/>
    <xf numFmtId="168" fontId="43" fillId="0" borderId="0" applyFill="0" applyBorder="0" applyAlignment="0" applyProtection="0"/>
    <xf numFmtId="0" fontId="1" fillId="0" borderId="0"/>
    <xf numFmtId="168" fontId="43" fillId="0" borderId="0" applyFill="0" applyBorder="0" applyAlignment="0" applyProtection="0"/>
  </cellStyleXfs>
  <cellXfs count="145">
    <xf numFmtId="0" fontId="0" fillId="0" borderId="0" xfId="0"/>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0" borderId="1" xfId="0" applyFont="1" applyBorder="1" applyAlignment="1">
      <alignment horizontal="center" vertical="top"/>
    </xf>
    <xf numFmtId="0" fontId="8" fillId="0" borderId="1" xfId="0" applyFont="1" applyBorder="1" applyAlignment="1">
      <alignment vertical="top" wrapText="1"/>
    </xf>
    <xf numFmtId="0" fontId="8" fillId="0" borderId="1" xfId="0" applyFont="1" applyBorder="1" applyAlignment="1">
      <alignment horizontal="left" vertical="top" wrapText="1"/>
    </xf>
    <xf numFmtId="0" fontId="8" fillId="5" borderId="1" xfId="0" applyFont="1" applyFill="1" applyBorder="1" applyAlignment="1">
      <alignment horizontal="left" vertical="top" wrapText="1"/>
    </xf>
    <xf numFmtId="0" fontId="9" fillId="0" borderId="1" xfId="0" applyFont="1" applyBorder="1" applyAlignment="1">
      <alignment horizontal="left" vertical="top" wrapText="1"/>
    </xf>
    <xf numFmtId="164" fontId="10" fillId="0" borderId="1" xfId="0" applyNumberFormat="1" applyFont="1" applyBorder="1" applyAlignment="1">
      <alignment horizontal="right"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0" fontId="10" fillId="5" borderId="1" xfId="0" applyFont="1" applyFill="1" applyBorder="1" applyAlignment="1">
      <alignment horizontal="center" vertical="top" wrapText="1"/>
    </xf>
    <xf numFmtId="164" fontId="9" fillId="0" borderId="3" xfId="0" applyNumberFormat="1" applyFont="1" applyBorder="1" applyAlignment="1">
      <alignment horizontal="right" vertical="top" wrapText="1"/>
    </xf>
    <xf numFmtId="164" fontId="9" fillId="0" borderId="1" xfId="0" applyNumberFormat="1" applyFont="1" applyBorder="1" applyAlignment="1">
      <alignment horizontal="right" vertical="top" wrapText="1"/>
    </xf>
    <xf numFmtId="164" fontId="9" fillId="0" borderId="1" xfId="0" applyNumberFormat="1" applyFont="1" applyBorder="1" applyAlignment="1">
      <alignment horizontal="left" vertical="top" wrapText="1"/>
    </xf>
    <xf numFmtId="0" fontId="11" fillId="0" borderId="1" xfId="0" applyFont="1" applyBorder="1" applyAlignment="1">
      <alignment horizontal="center" vertical="center" wrapText="1"/>
    </xf>
    <xf numFmtId="0" fontId="12" fillId="0" borderId="1" xfId="0" applyFont="1" applyBorder="1" applyAlignment="1">
      <alignment horizontal="left" vertical="top" wrapText="1"/>
    </xf>
    <xf numFmtId="0" fontId="9" fillId="0" borderId="0" xfId="0" applyFont="1" applyAlignment="1">
      <alignment horizontal="left" vertical="top" wrapText="1"/>
    </xf>
    <xf numFmtId="0" fontId="13" fillId="5" borderId="1" xfId="0" applyFont="1" applyFill="1" applyBorder="1" applyAlignment="1">
      <alignment horizontal="center" vertical="top" wrapText="1"/>
    </xf>
    <xf numFmtId="164" fontId="9" fillId="0" borderId="0" xfId="0" applyNumberFormat="1" applyFont="1" applyAlignment="1">
      <alignment horizontal="right" vertical="top" wrapText="1"/>
    </xf>
    <xf numFmtId="0" fontId="9" fillId="0" borderId="3" xfId="0" applyFont="1" applyBorder="1" applyAlignment="1">
      <alignment horizontal="left" vertical="top" wrapText="1"/>
    </xf>
    <xf numFmtId="164" fontId="10" fillId="0" borderId="3" xfId="0" applyNumberFormat="1" applyFont="1" applyBorder="1" applyAlignment="1">
      <alignment horizontal="right" vertical="top" wrapText="1"/>
    </xf>
    <xf numFmtId="164" fontId="10" fillId="0" borderId="4" xfId="0" applyNumberFormat="1" applyFont="1" applyBorder="1" applyAlignment="1">
      <alignment horizontal="right" vertical="top" wrapText="1"/>
    </xf>
    <xf numFmtId="164" fontId="10" fillId="6" borderId="5" xfId="0" applyNumberFormat="1" applyFont="1" applyFill="1" applyBorder="1" applyAlignment="1">
      <alignment horizontal="right" vertical="top" wrapText="1"/>
    </xf>
    <xf numFmtId="0" fontId="8" fillId="0" borderId="0" xfId="0" applyFont="1" applyAlignment="1">
      <alignment horizontal="left" vertical="top" wrapText="1"/>
    </xf>
    <xf numFmtId="164" fontId="22" fillId="0" borderId="1" xfId="0" applyNumberFormat="1" applyFont="1" applyBorder="1" applyAlignment="1">
      <alignment horizontal="right" vertical="top" wrapText="1"/>
    </xf>
    <xf numFmtId="0" fontId="23" fillId="0" borderId="1" xfId="0" applyFont="1" applyBorder="1" applyAlignment="1">
      <alignment horizontal="left" vertical="top" wrapText="1"/>
    </xf>
    <xf numFmtId="164" fontId="22" fillId="0" borderId="3" xfId="0" applyNumberFormat="1" applyFont="1" applyBorder="1" applyAlignment="1">
      <alignment horizontal="right" vertical="top" wrapText="1"/>
    </xf>
    <xf numFmtId="164" fontId="0" fillId="0" borderId="0" xfId="0" applyNumberFormat="1"/>
    <xf numFmtId="164" fontId="24" fillId="0" borderId="0" xfId="0" applyNumberFormat="1" applyFont="1"/>
    <xf numFmtId="44" fontId="0" fillId="0" borderId="0" xfId="2" applyFont="1"/>
    <xf numFmtId="0" fontId="6" fillId="4" borderId="7" xfId="0" applyFont="1" applyFill="1" applyBorder="1" applyAlignment="1">
      <alignment horizontal="center" vertical="center" wrapText="1"/>
    </xf>
    <xf numFmtId="0" fontId="5" fillId="7" borderId="6" xfId="0" applyFont="1" applyFill="1" applyBorder="1" applyAlignment="1">
      <alignment horizontal="center" vertical="center" wrapText="1"/>
    </xf>
    <xf numFmtId="43" fontId="5" fillId="7" borderId="6" xfId="1" applyFont="1" applyFill="1" applyBorder="1" applyAlignment="1">
      <alignment horizontal="center" vertical="center" wrapText="1"/>
    </xf>
    <xf numFmtId="43" fontId="22" fillId="0" borderId="8" xfId="1" applyFont="1" applyBorder="1" applyAlignment="1">
      <alignment horizontal="right" vertical="top" wrapText="1"/>
    </xf>
    <xf numFmtId="43" fontId="22" fillId="0" borderId="1" xfId="1" applyFont="1" applyBorder="1" applyAlignment="1">
      <alignment horizontal="right" vertical="top" wrapText="1"/>
    </xf>
    <xf numFmtId="43" fontId="24" fillId="0" borderId="0" xfId="1" applyFont="1"/>
    <xf numFmtId="43" fontId="0" fillId="0" borderId="0" xfId="1" applyFont="1"/>
    <xf numFmtId="44" fontId="5" fillId="7" borderId="6" xfId="2" applyFont="1" applyFill="1" applyBorder="1" applyAlignment="1">
      <alignment horizontal="center" vertical="center" wrapText="1"/>
    </xf>
    <xf numFmtId="44" fontId="22" fillId="0" borderId="8" xfId="2" applyFont="1" applyBorder="1" applyAlignment="1">
      <alignment horizontal="right" vertical="top" wrapText="1"/>
    </xf>
    <xf numFmtId="44" fontId="22" fillId="0" borderId="1" xfId="2" applyFont="1" applyBorder="1" applyAlignment="1">
      <alignment horizontal="right" vertical="top" wrapText="1"/>
    </xf>
    <xf numFmtId="44" fontId="24" fillId="0" borderId="0" xfId="2" applyFont="1"/>
    <xf numFmtId="44" fontId="22" fillId="0" borderId="3" xfId="2" applyFont="1" applyBorder="1" applyAlignment="1">
      <alignment horizontal="right" vertical="top" wrapText="1"/>
    </xf>
    <xf numFmtId="0" fontId="23" fillId="0" borderId="8" xfId="0" applyFont="1" applyBorder="1" applyAlignment="1">
      <alignment horizontal="left" vertical="top" wrapText="1"/>
    </xf>
    <xf numFmtId="0" fontId="21" fillId="7" borderId="6" xfId="0" applyFont="1" applyFill="1" applyBorder="1" applyAlignment="1">
      <alignment horizontal="center" vertical="center" wrapText="1"/>
    </xf>
    <xf numFmtId="164" fontId="24" fillId="8" borderId="0" xfId="0" applyNumberFormat="1" applyFont="1" applyFill="1"/>
    <xf numFmtId="0" fontId="0" fillId="9" borderId="0" xfId="0" applyFill="1"/>
    <xf numFmtId="0" fontId="4"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4" borderId="3" xfId="0" applyFont="1" applyFill="1" applyBorder="1" applyAlignment="1">
      <alignment horizontal="center" vertical="center" wrapText="1"/>
    </xf>
    <xf numFmtId="44" fontId="5" fillId="7" borderId="9" xfId="2" applyFont="1" applyFill="1" applyBorder="1" applyAlignment="1">
      <alignment horizontal="center" vertical="center" wrapText="1"/>
    </xf>
    <xf numFmtId="43" fontId="5" fillId="7" borderId="9" xfId="1" applyFont="1" applyFill="1" applyBorder="1" applyAlignment="1">
      <alignment horizontal="center" vertical="center" wrapText="1"/>
    </xf>
    <xf numFmtId="0" fontId="21" fillId="7" borderId="9"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8" fillId="10" borderId="6" xfId="0" applyFont="1" applyFill="1" applyBorder="1" applyAlignment="1">
      <alignment horizontal="left" vertical="center" wrapText="1"/>
    </xf>
    <xf numFmtId="0" fontId="9" fillId="9" borderId="6" xfId="0" applyFont="1" applyFill="1" applyBorder="1" applyAlignment="1">
      <alignment horizontal="left" vertical="top" wrapText="1"/>
    </xf>
    <xf numFmtId="164" fontId="10" fillId="9" borderId="6" xfId="0" applyNumberFormat="1" applyFont="1" applyFill="1" applyBorder="1" applyAlignment="1">
      <alignment horizontal="right" vertical="top" wrapText="1"/>
    </xf>
    <xf numFmtId="0" fontId="8" fillId="10" borderId="6" xfId="0" applyFont="1" applyFill="1" applyBorder="1" applyAlignment="1">
      <alignment horizontal="left" vertical="top" wrapText="1"/>
    </xf>
    <xf numFmtId="0" fontId="11" fillId="9" borderId="6" xfId="0" applyFont="1" applyFill="1" applyBorder="1" applyAlignment="1">
      <alignment horizontal="left" vertical="top" wrapText="1"/>
    </xf>
    <xf numFmtId="0" fontId="11" fillId="9" borderId="6" xfId="0" applyFont="1" applyFill="1" applyBorder="1" applyAlignment="1">
      <alignment horizontal="center" vertical="top" wrapText="1"/>
    </xf>
    <xf numFmtId="0" fontId="10" fillId="10" borderId="6" xfId="0" applyFont="1" applyFill="1" applyBorder="1" applyAlignment="1">
      <alignment horizontal="center" vertical="top" wrapText="1"/>
    </xf>
    <xf numFmtId="164" fontId="9" fillId="9" borderId="6" xfId="0" applyNumberFormat="1" applyFont="1" applyFill="1" applyBorder="1" applyAlignment="1">
      <alignment horizontal="right" vertical="top" wrapText="1"/>
    </xf>
    <xf numFmtId="164" fontId="9" fillId="9" borderId="6" xfId="0" applyNumberFormat="1" applyFont="1" applyFill="1" applyBorder="1" applyAlignment="1">
      <alignment horizontal="left" vertical="top" wrapText="1"/>
    </xf>
    <xf numFmtId="164" fontId="8" fillId="9" borderId="6" xfId="0" applyNumberFormat="1" applyFont="1" applyFill="1" applyBorder="1" applyAlignment="1">
      <alignment horizontal="center" vertical="center" wrapText="1"/>
    </xf>
    <xf numFmtId="164" fontId="10" fillId="9" borderId="6" xfId="0" applyNumberFormat="1" applyFont="1" applyFill="1" applyBorder="1" applyAlignment="1">
      <alignment horizontal="center" vertical="center" wrapText="1"/>
    </xf>
    <xf numFmtId="165" fontId="10" fillId="9" borderId="6" xfId="1" applyNumberFormat="1" applyFont="1" applyFill="1" applyBorder="1" applyAlignment="1">
      <alignment vertical="center" wrapText="1"/>
    </xf>
    <xf numFmtId="0" fontId="11" fillId="9" borderId="6" xfId="0" applyFont="1" applyFill="1" applyBorder="1" applyAlignment="1">
      <alignment horizontal="justify" vertical="center" wrapText="1"/>
    </xf>
    <xf numFmtId="0" fontId="23" fillId="9" borderId="6" xfId="0" applyFont="1" applyFill="1" applyBorder="1" applyAlignment="1">
      <alignment horizontal="left" vertical="top" wrapText="1"/>
    </xf>
    <xf numFmtId="44" fontId="22" fillId="9" borderId="6" xfId="2" applyFont="1" applyFill="1" applyBorder="1" applyAlignment="1">
      <alignment horizontal="right" vertical="top" wrapText="1"/>
    </xf>
    <xf numFmtId="0" fontId="0" fillId="9" borderId="6" xfId="0" applyFill="1" applyBorder="1"/>
    <xf numFmtId="165" fontId="8" fillId="9" borderId="6" xfId="1" applyNumberFormat="1" applyFont="1" applyFill="1" applyBorder="1" applyAlignment="1">
      <alignment vertical="center" wrapText="1"/>
    </xf>
    <xf numFmtId="164" fontId="11" fillId="9" borderId="6" xfId="0" applyNumberFormat="1" applyFont="1" applyFill="1" applyBorder="1" applyAlignment="1">
      <alignment horizontal="justify" vertical="center" wrapText="1"/>
    </xf>
    <xf numFmtId="164" fontId="27" fillId="9" borderId="6" xfId="0" applyNumberFormat="1" applyFont="1" applyFill="1" applyBorder="1" applyAlignment="1">
      <alignment horizontal="center" vertical="center" wrapText="1"/>
    </xf>
    <xf numFmtId="164" fontId="10" fillId="9" borderId="6" xfId="0" applyNumberFormat="1" applyFont="1" applyFill="1" applyBorder="1" applyAlignment="1">
      <alignment horizontal="right" vertical="center" wrapText="1"/>
    </xf>
    <xf numFmtId="0" fontId="9" fillId="9" borderId="6" xfId="0" applyFont="1" applyFill="1" applyBorder="1" applyAlignment="1">
      <alignment horizontal="left" vertical="center" wrapText="1"/>
    </xf>
    <xf numFmtId="0" fontId="11" fillId="9" borderId="6" xfId="0" applyFont="1" applyFill="1" applyBorder="1" applyAlignment="1">
      <alignment horizontal="left" vertical="center" wrapText="1"/>
    </xf>
    <xf numFmtId="0" fontId="11" fillId="9" borderId="6" xfId="0" applyFont="1" applyFill="1" applyBorder="1" applyAlignment="1">
      <alignment horizontal="center" vertical="center" wrapText="1"/>
    </xf>
    <xf numFmtId="0" fontId="10" fillId="10" borderId="6" xfId="0" applyFont="1" applyFill="1" applyBorder="1" applyAlignment="1">
      <alignment horizontal="center" vertical="center" wrapText="1"/>
    </xf>
    <xf numFmtId="0" fontId="12" fillId="9" borderId="6" xfId="0" applyFont="1" applyFill="1" applyBorder="1" applyAlignment="1">
      <alignment horizontal="left" vertical="top" wrapText="1"/>
    </xf>
    <xf numFmtId="43" fontId="10" fillId="9" borderId="6" xfId="1" applyFont="1" applyFill="1" applyBorder="1" applyAlignment="1">
      <alignment vertical="center" wrapText="1"/>
    </xf>
    <xf numFmtId="43" fontId="8" fillId="9" borderId="6" xfId="1" applyFont="1" applyFill="1" applyBorder="1" applyAlignment="1">
      <alignment horizontal="right" vertical="top" wrapText="1"/>
    </xf>
    <xf numFmtId="43" fontId="10" fillId="9" borderId="6" xfId="1" applyFont="1" applyFill="1" applyBorder="1" applyAlignment="1">
      <alignment vertical="top" wrapText="1"/>
    </xf>
    <xf numFmtId="0" fontId="5" fillId="4" borderId="0" xfId="0" applyFont="1" applyFill="1" applyAlignment="1">
      <alignment horizontal="center" vertical="center" wrapText="1"/>
    </xf>
    <xf numFmtId="164" fontId="9" fillId="9" borderId="6" xfId="0" applyNumberFormat="1" applyFont="1" applyFill="1" applyBorder="1" applyAlignment="1">
      <alignment horizontal="left" vertical="center" wrapText="1"/>
    </xf>
    <xf numFmtId="0" fontId="8" fillId="9" borderId="6" xfId="0" applyFont="1" applyFill="1" applyBorder="1" applyAlignment="1">
      <alignment vertical="center" wrapText="1"/>
    </xf>
    <xf numFmtId="0" fontId="7" fillId="9" borderId="6" xfId="0" applyFont="1" applyFill="1" applyBorder="1" applyAlignment="1">
      <alignment horizontal="center" vertical="center"/>
    </xf>
    <xf numFmtId="0" fontId="8" fillId="9" borderId="6" xfId="0" applyFont="1" applyFill="1" applyBorder="1" applyAlignment="1">
      <alignment horizontal="center" vertical="center" wrapText="1"/>
    </xf>
    <xf numFmtId="0" fontId="8" fillId="9" borderId="6" xfId="0" applyFont="1" applyFill="1" applyBorder="1" applyAlignment="1">
      <alignment horizontal="left" vertical="center" wrapText="1"/>
    </xf>
    <xf numFmtId="164" fontId="31" fillId="0" borderId="0" xfId="0" applyNumberFormat="1" applyFont="1"/>
    <xf numFmtId="164" fontId="32" fillId="9" borderId="6" xfId="0" applyNumberFormat="1" applyFont="1" applyFill="1" applyBorder="1" applyAlignment="1">
      <alignment horizontal="center" vertical="center" wrapText="1"/>
    </xf>
    <xf numFmtId="164" fontId="33" fillId="9" borderId="6" xfId="0" applyNumberFormat="1" applyFont="1" applyFill="1" applyBorder="1" applyAlignment="1">
      <alignment horizontal="center" vertical="center" wrapText="1"/>
    </xf>
    <xf numFmtId="165" fontId="32" fillId="9" borderId="6" xfId="1" applyNumberFormat="1" applyFont="1" applyFill="1" applyBorder="1" applyAlignment="1">
      <alignment horizontal="center" vertical="center" wrapText="1"/>
    </xf>
    <xf numFmtId="165" fontId="33" fillId="9" borderId="6" xfId="1" applyNumberFormat="1" applyFont="1" applyFill="1" applyBorder="1" applyAlignment="1">
      <alignment vertical="center" wrapText="1"/>
    </xf>
    <xf numFmtId="165" fontId="32" fillId="9" borderId="6" xfId="1" applyNumberFormat="1" applyFont="1" applyFill="1" applyBorder="1" applyAlignment="1">
      <alignment vertical="center" wrapText="1"/>
    </xf>
    <xf numFmtId="0" fontId="32" fillId="10" borderId="6" xfId="0" applyFont="1" applyFill="1" applyBorder="1" applyAlignment="1">
      <alignment horizontal="left" vertical="center" wrapText="1"/>
    </xf>
    <xf numFmtId="0" fontId="34" fillId="9" borderId="6" xfId="0" applyFont="1" applyFill="1" applyBorder="1" applyAlignment="1">
      <alignment horizontal="left" vertical="top" wrapText="1"/>
    </xf>
    <xf numFmtId="164" fontId="33" fillId="9" borderId="6" xfId="0" applyNumberFormat="1" applyFont="1" applyFill="1" applyBorder="1" applyAlignment="1">
      <alignment horizontal="right" vertical="top" wrapText="1"/>
    </xf>
    <xf numFmtId="0" fontId="32" fillId="10" borderId="6" xfId="0" applyFont="1" applyFill="1" applyBorder="1" applyAlignment="1">
      <alignment horizontal="left" vertical="top" wrapText="1"/>
    </xf>
    <xf numFmtId="0" fontId="35" fillId="9" borderId="6" xfId="0" applyFont="1" applyFill="1" applyBorder="1" applyAlignment="1">
      <alignment horizontal="left" vertical="top" wrapText="1"/>
    </xf>
    <xf numFmtId="0" fontId="35" fillId="9" borderId="6" xfId="0" applyFont="1" applyFill="1" applyBorder="1" applyAlignment="1">
      <alignment horizontal="center" vertical="top" wrapText="1"/>
    </xf>
    <xf numFmtId="0" fontId="33" fillId="10" borderId="6" xfId="0" applyFont="1" applyFill="1" applyBorder="1" applyAlignment="1">
      <alignment horizontal="center" vertical="top" wrapText="1"/>
    </xf>
    <xf numFmtId="164" fontId="34" fillId="9" borderId="6" xfId="0" applyNumberFormat="1" applyFont="1" applyFill="1" applyBorder="1" applyAlignment="1">
      <alignment horizontal="right" vertical="top" wrapText="1"/>
    </xf>
    <xf numFmtId="164" fontId="34" fillId="9" borderId="6" xfId="0" applyNumberFormat="1" applyFont="1" applyFill="1" applyBorder="1" applyAlignment="1">
      <alignment horizontal="left" vertical="top" wrapText="1"/>
    </xf>
    <xf numFmtId="0" fontId="33" fillId="10" borderId="6" xfId="0" applyFont="1" applyFill="1" applyBorder="1" applyAlignment="1">
      <alignment horizontal="left" vertical="center" wrapText="1"/>
    </xf>
    <xf numFmtId="0" fontId="38" fillId="11" borderId="4" xfId="0" applyFont="1" applyFill="1" applyBorder="1" applyAlignment="1">
      <alignment horizontal="center" vertical="center" wrapText="1"/>
    </xf>
    <xf numFmtId="44" fontId="23" fillId="0" borderId="1" xfId="2" applyFont="1" applyBorder="1" applyAlignment="1">
      <alignment horizontal="left" vertical="top" wrapText="1"/>
    </xf>
    <xf numFmtId="0" fontId="40" fillId="0" borderId="6" xfId="0" applyFont="1" applyBorder="1" applyAlignment="1">
      <alignment horizontal="center" vertical="center"/>
    </xf>
    <xf numFmtId="0" fontId="40" fillId="0" borderId="0" xfId="0" applyFont="1"/>
    <xf numFmtId="0" fontId="40" fillId="0" borderId="6" xfId="0" applyFont="1" applyBorder="1" applyAlignment="1">
      <alignment horizontal="center" vertical="center" wrapText="1"/>
    </xf>
    <xf numFmtId="0" fontId="40" fillId="15" borderId="6" xfId="0" applyFont="1" applyFill="1" applyBorder="1" applyAlignment="1">
      <alignment horizontal="center" vertical="center" wrapText="1"/>
    </xf>
    <xf numFmtId="0" fontId="38" fillId="0" borderId="6" xfId="0" applyFont="1" applyBorder="1" applyAlignment="1">
      <alignment horizontal="center" vertical="center" wrapText="1"/>
    </xf>
    <xf numFmtId="43" fontId="38" fillId="0" borderId="9" xfId="1" applyFont="1" applyFill="1" applyBorder="1" applyAlignment="1">
      <alignment horizontal="center" vertical="center" wrapText="1"/>
    </xf>
    <xf numFmtId="3" fontId="40" fillId="0" borderId="6" xfId="0" applyNumberFormat="1" applyFont="1" applyBorder="1" applyAlignment="1">
      <alignment horizontal="center" vertical="center"/>
    </xf>
    <xf numFmtId="9" fontId="40" fillId="0" borderId="6" xfId="3" applyFont="1" applyFill="1" applyBorder="1" applyAlignment="1">
      <alignment horizontal="center" vertical="center"/>
    </xf>
    <xf numFmtId="0" fontId="40" fillId="0" borderId="9" xfId="0" applyFont="1" applyBorder="1" applyAlignment="1">
      <alignment horizontal="left" vertical="center" wrapText="1"/>
    </xf>
    <xf numFmtId="0" fontId="40" fillId="0" borderId="10" xfId="0" applyFont="1" applyBorder="1" applyAlignment="1">
      <alignment horizontal="left" vertical="center" wrapText="1"/>
    </xf>
    <xf numFmtId="0" fontId="40" fillId="0" borderId="9" xfId="0" applyFont="1" applyBorder="1" applyAlignment="1">
      <alignment horizontal="center" vertical="center" wrapText="1"/>
    </xf>
    <xf numFmtId="0" fontId="40" fillId="0" borderId="10" xfId="0" applyFont="1" applyBorder="1" applyAlignment="1">
      <alignment horizontal="center" vertical="center" wrapText="1"/>
    </xf>
    <xf numFmtId="49" fontId="38" fillId="13" borderId="9" xfId="0" applyNumberFormat="1" applyFont="1" applyFill="1" applyBorder="1" applyAlignment="1">
      <alignment horizontal="center" vertical="center" wrapText="1"/>
    </xf>
    <xf numFmtId="49" fontId="38" fillId="13" borderId="11" xfId="0" applyNumberFormat="1" applyFont="1" applyFill="1" applyBorder="1" applyAlignment="1">
      <alignment horizontal="center" vertical="center" wrapText="1"/>
    </xf>
    <xf numFmtId="49" fontId="38" fillId="13" borderId="10" xfId="0" applyNumberFormat="1" applyFont="1" applyFill="1" applyBorder="1" applyAlignment="1">
      <alignment horizontal="center" vertical="center" wrapText="1"/>
    </xf>
    <xf numFmtId="0" fontId="36" fillId="0" borderId="9"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0" xfId="0" applyFont="1" applyBorder="1" applyAlignment="1">
      <alignment horizontal="center" vertical="center" wrapText="1"/>
    </xf>
    <xf numFmtId="49" fontId="38" fillId="12" borderId="9" xfId="0" applyNumberFormat="1" applyFont="1" applyFill="1" applyBorder="1" applyAlignment="1">
      <alignment horizontal="center" vertical="center" wrapText="1"/>
    </xf>
    <xf numFmtId="49" fontId="38" fillId="12" borderId="11" xfId="0" applyNumberFormat="1" applyFont="1" applyFill="1" applyBorder="1" applyAlignment="1">
      <alignment horizontal="center" vertical="center" wrapText="1"/>
    </xf>
    <xf numFmtId="49" fontId="38" fillId="12" borderId="10" xfId="0" applyNumberFormat="1" applyFont="1" applyFill="1" applyBorder="1" applyAlignment="1">
      <alignment horizontal="center" vertical="center" wrapText="1"/>
    </xf>
    <xf numFmtId="0" fontId="37" fillId="12" borderId="9" xfId="0" applyFont="1" applyFill="1" applyBorder="1" applyAlignment="1">
      <alignment horizontal="center" vertical="center" wrapText="1"/>
    </xf>
    <xf numFmtId="0" fontId="37" fillId="12" borderId="11" xfId="0" applyFont="1" applyFill="1" applyBorder="1" applyAlignment="1">
      <alignment horizontal="center" vertical="center" wrapText="1"/>
    </xf>
    <xf numFmtId="0" fontId="37" fillId="12" borderId="10" xfId="0" applyFont="1" applyFill="1" applyBorder="1" applyAlignment="1">
      <alignment horizontal="center" vertical="center" wrapText="1"/>
    </xf>
    <xf numFmtId="0" fontId="37" fillId="13" borderId="9" xfId="0" applyFont="1" applyFill="1" applyBorder="1" applyAlignment="1">
      <alignment horizontal="center" vertical="center" wrapText="1"/>
    </xf>
    <xf numFmtId="0" fontId="37" fillId="13" borderId="11" xfId="0" applyFont="1" applyFill="1" applyBorder="1" applyAlignment="1">
      <alignment horizontal="center" vertical="center" wrapText="1"/>
    </xf>
    <xf numFmtId="0" fontId="37" fillId="13" borderId="10" xfId="0" applyFont="1" applyFill="1" applyBorder="1" applyAlignment="1">
      <alignment horizontal="center" vertical="center" wrapText="1"/>
    </xf>
    <xf numFmtId="0" fontId="41" fillId="0" borderId="9" xfId="0" applyFont="1" applyBorder="1" applyAlignment="1">
      <alignment horizontal="left" vertical="center" wrapText="1"/>
    </xf>
    <xf numFmtId="0" fontId="42" fillId="14" borderId="15" xfId="0" applyFont="1" applyFill="1" applyBorder="1" applyAlignment="1">
      <alignment horizontal="center" vertical="center" wrapText="1"/>
    </xf>
    <xf numFmtId="0" fontId="42" fillId="14" borderId="16" xfId="0" applyFont="1" applyFill="1" applyBorder="1" applyAlignment="1">
      <alignment horizontal="center" vertical="center" wrapText="1"/>
    </xf>
    <xf numFmtId="0" fontId="42" fillId="14" borderId="12" xfId="0" applyFont="1" applyFill="1" applyBorder="1" applyAlignment="1">
      <alignment horizontal="center" vertical="center" wrapText="1"/>
    </xf>
    <xf numFmtId="0" fontId="42" fillId="14" borderId="17" xfId="0" applyFont="1" applyFill="1" applyBorder="1" applyAlignment="1">
      <alignment horizontal="center" vertical="center" wrapText="1"/>
    </xf>
    <xf numFmtId="0" fontId="38" fillId="11" borderId="14" xfId="0" applyFont="1" applyFill="1" applyBorder="1" applyAlignment="1">
      <alignment horizontal="center" vertical="center" wrapText="1"/>
    </xf>
    <xf numFmtId="0" fontId="38" fillId="11" borderId="13" xfId="0" applyFont="1" applyFill="1" applyBorder="1" applyAlignment="1">
      <alignment horizontal="center" vertical="center" wrapText="1"/>
    </xf>
  </cellXfs>
  <cellStyles count="36">
    <cellStyle name="Euro" xfId="5" xr:uid="{3AE5A2E0-7522-4A04-AB2F-4B13825CD185}"/>
    <cellStyle name="Millares" xfId="1" builtinId="3"/>
    <cellStyle name="Millares [0] 2" xfId="11" xr:uid="{DA29978B-5B38-4EF9-94D9-CD74566CB936}"/>
    <cellStyle name="Millares 2" xfId="6" xr:uid="{BBD7EA5D-CBF4-4C53-9FD0-F90EE2E40D18}"/>
    <cellStyle name="Millares 3" xfId="17" xr:uid="{1A00F6EF-48F0-44D2-851D-B47F4AC16D8F}"/>
    <cellStyle name="Millares 4" xfId="15" xr:uid="{830AE1A8-90EA-4ABA-B34B-5717B56AD8B5}"/>
    <cellStyle name="Millares 5" xfId="28" xr:uid="{AA05BF5A-D859-41F0-920A-7613AD6329D2}"/>
    <cellStyle name="Millares 6" xfId="30" xr:uid="{30A6FCD6-660D-4BAD-8245-0129D2A92F16}"/>
    <cellStyle name="Millares 7" xfId="33" xr:uid="{14C44B22-4B4A-48CD-829C-717F072FD66A}"/>
    <cellStyle name="Millares 8" xfId="35" xr:uid="{0C4DDC1E-D988-43AB-8204-B10860558E88}"/>
    <cellStyle name="Moneda" xfId="2" builtinId="4"/>
    <cellStyle name="Moneda [0] 2" xfId="19" xr:uid="{8BE7FE85-9B06-4BED-A25A-16D849807332}"/>
    <cellStyle name="Moneda 10" xfId="29" xr:uid="{E3EAC2BB-8433-4B3D-B088-3A0DAFA9A348}"/>
    <cellStyle name="Moneda 2" xfId="7" xr:uid="{E910AC93-020F-44CD-9143-D71E5E9308F6}"/>
    <cellStyle name="Moneda 3" xfId="13" xr:uid="{55F2D9E2-3D90-44D7-A2D9-15D1DF567667}"/>
    <cellStyle name="Moneda 4" xfId="12" xr:uid="{0CD55525-359A-41D7-89FA-8E2A1CDC424B}"/>
    <cellStyle name="Moneda 5" xfId="18" xr:uid="{99A72C21-FC04-4F11-9B00-97028D26EA18}"/>
    <cellStyle name="Moneda 6" xfId="16" xr:uid="{4329C1E8-0653-4DDB-B92B-7B3776B6466D}"/>
    <cellStyle name="Moneda 7" xfId="27" xr:uid="{B5A1CA4F-2812-439A-9F8F-9B98F379FBF3}"/>
    <cellStyle name="Moneda 8" xfId="31" xr:uid="{DFC8B990-F5E4-449A-9E94-F45268264DBE}"/>
    <cellStyle name="Moneda 9" xfId="32" xr:uid="{F8B23AD4-26FB-4723-8240-A7BEC0BBDFEC}"/>
    <cellStyle name="Normal" xfId="0" builtinId="0"/>
    <cellStyle name="Normal 2" xfId="8" xr:uid="{D8D325C8-1C2C-4DC5-AEE6-4BA676DD2A15}"/>
    <cellStyle name="Normal 3" xfId="4" xr:uid="{A06F1B95-A4E0-4E61-8337-6AE09B1C28EA}"/>
    <cellStyle name="Normal 3 2" xfId="14" xr:uid="{FFA56CF2-015A-44EC-A26F-81C3433DFEC4}"/>
    <cellStyle name="Normal 3 2 2" xfId="20" xr:uid="{9E1762C2-21C4-4445-BA26-CAFCE1915D89}"/>
    <cellStyle name="Normal 3 3" xfId="21" xr:uid="{2B41D681-C1A9-4349-8F1C-6EE60659CA15}"/>
    <cellStyle name="Normal 3 4" xfId="34" xr:uid="{E4D3516B-4024-4556-BB40-16DCBE94247B}"/>
    <cellStyle name="Normal 4" xfId="22" xr:uid="{8E962000-345F-46F6-9DA2-A121B33DA766}"/>
    <cellStyle name="Normal 5 4 2 2 2 4 2 2 2 2 2 2 2 2" xfId="23" xr:uid="{86B6FD8D-5B8E-42D1-B375-84A478714695}"/>
    <cellStyle name="Normal 7 2 2 2 4 2 2 2 2 2 2 2 2" xfId="24" xr:uid="{83B7B54C-B8BC-4190-A834-50B36653B890}"/>
    <cellStyle name="Porcentaje" xfId="3" builtinId="5"/>
    <cellStyle name="Porcentaje 2" xfId="10" xr:uid="{4D270295-A040-4150-B45B-0845013DB0A7}"/>
    <cellStyle name="Porcentaje 3" xfId="9" xr:uid="{D4B1A5B8-3622-4ED1-BBD5-366278550472}"/>
    <cellStyle name="Porcentaje 4" xfId="25" xr:uid="{7D4EDD90-3F14-4712-80A5-147285EF58BA}"/>
    <cellStyle name="Porcentaje 5 2 2 2 4 2 2 2 2 2 2 2 2" xfId="26" xr:uid="{EB98CC38-5EFF-4638-BFF0-F7A65AE09E45}"/>
  </cellStyles>
  <dxfs count="0"/>
  <tableStyles count="0" defaultTableStyle="TableStyleMedium2" defaultPivotStyle="PivotStyleLight16"/>
  <colors>
    <mruColors>
      <color rgb="FFFFCC99"/>
      <color rgb="FFFFFFCC"/>
      <color rgb="FFCCECFF"/>
      <color rgb="FF1F97E1"/>
      <color rgb="FF99FFCC"/>
      <color rgb="FFEAEAEA"/>
      <color rgb="FF2E88D2"/>
      <color rgb="FF00CCFF"/>
      <color rgb="FF66FF33"/>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7.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R88"/>
  <sheetViews>
    <sheetView workbookViewId="0">
      <pane xSplit="5" ySplit="1" topLeftCell="F2" activePane="bottomRight" state="frozen"/>
      <selection activeCell="E101" sqref="E101"/>
      <selection pane="topRight" activeCell="E101" sqref="E101"/>
      <selection pane="bottomLeft" activeCell="E101" sqref="E101"/>
      <selection pane="bottomRight" activeCell="E101" sqref="E101"/>
    </sheetView>
  </sheetViews>
  <sheetFormatPr baseColWidth="10" defaultColWidth="14.42578125" defaultRowHeight="15" customHeight="1" x14ac:dyDescent="0.25"/>
  <cols>
    <col min="1" max="1" width="5" customWidth="1"/>
    <col min="2" max="2" width="14.28515625" customWidth="1"/>
    <col min="3" max="3" width="5.85546875" customWidth="1"/>
    <col min="4" max="4" width="18" customWidth="1"/>
    <col min="5" max="5" width="40.85546875" customWidth="1"/>
    <col min="6" max="6" width="38.7109375" customWidth="1"/>
    <col min="7" max="7" width="23.28515625" customWidth="1"/>
    <col min="8" max="9" width="17.28515625" customWidth="1"/>
    <col min="10" max="10" width="17.42578125" customWidth="1"/>
    <col min="11" max="11" width="19.7109375" customWidth="1"/>
    <col min="12" max="12" width="24" customWidth="1"/>
    <col min="13" max="13" width="15.42578125" customWidth="1"/>
    <col min="14" max="14" width="11.28515625" customWidth="1"/>
    <col min="15" max="15" width="13.28515625" customWidth="1"/>
    <col min="16" max="16" width="19.5703125" customWidth="1"/>
    <col min="17" max="17" width="18" customWidth="1"/>
    <col min="18" max="18" width="19" customWidth="1"/>
    <col min="19" max="16362" width="10.7109375" customWidth="1"/>
  </cols>
  <sheetData>
    <row r="2" spans="1:18" ht="38.25" x14ac:dyDescent="0.25">
      <c r="A2" s="1" t="s">
        <v>0</v>
      </c>
      <c r="B2" s="2" t="s">
        <v>1</v>
      </c>
      <c r="C2" s="1" t="s">
        <v>2</v>
      </c>
      <c r="D2" s="2" t="s">
        <v>3</v>
      </c>
      <c r="E2" s="2" t="s">
        <v>4</v>
      </c>
      <c r="F2" s="3" t="s">
        <v>5</v>
      </c>
      <c r="G2" s="3" t="s">
        <v>6</v>
      </c>
      <c r="H2" s="4" t="s">
        <v>7</v>
      </c>
      <c r="I2" s="4" t="s">
        <v>8</v>
      </c>
      <c r="J2" s="3" t="s">
        <v>9</v>
      </c>
      <c r="K2" s="3" t="s">
        <v>10</v>
      </c>
      <c r="L2" s="3" t="s">
        <v>11</v>
      </c>
      <c r="M2" s="3" t="s">
        <v>12</v>
      </c>
      <c r="N2" s="2" t="s">
        <v>13</v>
      </c>
      <c r="O2" s="3" t="s">
        <v>14</v>
      </c>
      <c r="P2" s="5" t="s">
        <v>15</v>
      </c>
      <c r="Q2" s="5" t="s">
        <v>16</v>
      </c>
      <c r="R2" s="5" t="s">
        <v>17</v>
      </c>
    </row>
    <row r="3" spans="1:18" ht="42.75" customHeight="1" x14ac:dyDescent="0.25">
      <c r="A3" s="6">
        <v>1</v>
      </c>
      <c r="B3" s="7" t="s">
        <v>18</v>
      </c>
      <c r="C3" s="6">
        <v>1</v>
      </c>
      <c r="D3" s="8" t="s">
        <v>19</v>
      </c>
      <c r="E3" s="9" t="s">
        <v>20</v>
      </c>
      <c r="F3" s="10" t="s">
        <v>21</v>
      </c>
      <c r="G3" s="11">
        <v>37462800000</v>
      </c>
      <c r="H3" s="9" t="s">
        <v>22</v>
      </c>
      <c r="I3" s="9" t="s">
        <v>23</v>
      </c>
      <c r="J3" s="10" t="s">
        <v>24</v>
      </c>
      <c r="K3" s="12" t="s">
        <v>25</v>
      </c>
      <c r="L3" s="12" t="s">
        <v>26</v>
      </c>
      <c r="M3" s="13">
        <v>0</v>
      </c>
      <c r="N3" s="14">
        <v>6</v>
      </c>
      <c r="O3" s="10" t="s">
        <v>27</v>
      </c>
      <c r="P3" s="15">
        <v>37462800000</v>
      </c>
      <c r="Q3" s="16">
        <v>0</v>
      </c>
      <c r="R3" s="15">
        <v>0</v>
      </c>
    </row>
    <row r="4" spans="1:18" ht="42.75" customHeight="1" x14ac:dyDescent="0.25">
      <c r="A4" s="6">
        <v>1</v>
      </c>
      <c r="B4" s="7" t="s">
        <v>18</v>
      </c>
      <c r="C4" s="6">
        <v>1</v>
      </c>
      <c r="D4" s="8" t="s">
        <v>19</v>
      </c>
      <c r="E4" s="9" t="s">
        <v>28</v>
      </c>
      <c r="F4" s="10" t="s">
        <v>29</v>
      </c>
      <c r="G4" s="11">
        <v>24075200000</v>
      </c>
      <c r="H4" s="9" t="s">
        <v>22</v>
      </c>
      <c r="I4" s="9" t="s">
        <v>23</v>
      </c>
      <c r="J4" s="10" t="s">
        <v>30</v>
      </c>
      <c r="K4" s="12" t="s">
        <v>31</v>
      </c>
      <c r="L4" s="12" t="s">
        <v>32</v>
      </c>
      <c r="M4" s="13">
        <v>2</v>
      </c>
      <c r="N4" s="14">
        <v>4</v>
      </c>
      <c r="O4" s="10" t="s">
        <v>33</v>
      </c>
      <c r="P4" s="16">
        <v>24075200000</v>
      </c>
      <c r="Q4" s="16">
        <v>0</v>
      </c>
      <c r="R4" s="16">
        <v>0</v>
      </c>
    </row>
    <row r="5" spans="1:18" ht="42.75" customHeight="1" x14ac:dyDescent="0.25">
      <c r="A5" s="6">
        <v>1</v>
      </c>
      <c r="B5" s="7" t="s">
        <v>18</v>
      </c>
      <c r="C5" s="6">
        <v>1</v>
      </c>
      <c r="D5" s="8" t="s">
        <v>19</v>
      </c>
      <c r="E5" s="9" t="s">
        <v>34</v>
      </c>
      <c r="F5" s="10" t="s">
        <v>35</v>
      </c>
      <c r="G5" s="11">
        <v>35000000000</v>
      </c>
      <c r="H5" s="9" t="s">
        <v>22</v>
      </c>
      <c r="I5" s="9" t="s">
        <v>23</v>
      </c>
      <c r="J5" s="10" t="s">
        <v>36</v>
      </c>
      <c r="K5" s="12" t="s">
        <v>37</v>
      </c>
      <c r="L5" s="12" t="s">
        <v>38</v>
      </c>
      <c r="M5" s="13">
        <v>5983</v>
      </c>
      <c r="N5" s="14">
        <v>15000</v>
      </c>
      <c r="O5" s="10" t="s">
        <v>39</v>
      </c>
      <c r="P5" s="16">
        <v>35000000000</v>
      </c>
      <c r="Q5" s="16">
        <v>0</v>
      </c>
      <c r="R5" s="16">
        <v>0</v>
      </c>
    </row>
    <row r="6" spans="1:18" ht="42.75" customHeight="1" x14ac:dyDescent="0.25">
      <c r="A6" s="6">
        <v>1</v>
      </c>
      <c r="B6" s="7" t="s">
        <v>18</v>
      </c>
      <c r="C6" s="6">
        <v>1</v>
      </c>
      <c r="D6" s="8" t="s">
        <v>19</v>
      </c>
      <c r="E6" s="9" t="s">
        <v>40</v>
      </c>
      <c r="F6" s="10" t="s">
        <v>41</v>
      </c>
      <c r="G6" s="11">
        <v>31000000000</v>
      </c>
      <c r="H6" s="9" t="s">
        <v>22</v>
      </c>
      <c r="I6" s="9" t="s">
        <v>23</v>
      </c>
      <c r="J6" s="10" t="s">
        <v>42</v>
      </c>
      <c r="K6" s="12" t="s">
        <v>43</v>
      </c>
      <c r="L6" s="12" t="s">
        <v>44</v>
      </c>
      <c r="M6" s="13">
        <v>101</v>
      </c>
      <c r="N6" s="14">
        <v>120</v>
      </c>
      <c r="O6" s="10" t="s">
        <v>45</v>
      </c>
      <c r="P6" s="16">
        <v>15000000000</v>
      </c>
      <c r="Q6" s="16">
        <v>16000000000</v>
      </c>
      <c r="R6" s="16">
        <v>0</v>
      </c>
    </row>
    <row r="7" spans="1:18" ht="42.75" customHeight="1" x14ac:dyDescent="0.25">
      <c r="A7" s="6">
        <v>1</v>
      </c>
      <c r="B7" s="7" t="s">
        <v>18</v>
      </c>
      <c r="C7" s="6">
        <v>2</v>
      </c>
      <c r="D7" s="8" t="s">
        <v>46</v>
      </c>
      <c r="E7" s="9" t="s">
        <v>47</v>
      </c>
      <c r="F7" s="10" t="s">
        <v>48</v>
      </c>
      <c r="G7" s="11">
        <v>35000000000</v>
      </c>
      <c r="H7" s="9" t="s">
        <v>22</v>
      </c>
      <c r="I7" s="9" t="s">
        <v>23</v>
      </c>
      <c r="J7" s="10" t="s">
        <v>49</v>
      </c>
      <c r="K7" s="12" t="s">
        <v>50</v>
      </c>
      <c r="L7" s="12" t="s">
        <v>51</v>
      </c>
      <c r="M7" s="13">
        <v>16270</v>
      </c>
      <c r="N7" s="14">
        <v>40000</v>
      </c>
      <c r="O7" s="10" t="s">
        <v>52</v>
      </c>
      <c r="P7" s="16">
        <v>35000000000</v>
      </c>
      <c r="Q7" s="16">
        <v>0</v>
      </c>
      <c r="R7" s="16">
        <v>0</v>
      </c>
    </row>
    <row r="8" spans="1:18" ht="42.75" customHeight="1" x14ac:dyDescent="0.25">
      <c r="A8" s="6">
        <v>1</v>
      </c>
      <c r="B8" s="8" t="s">
        <v>18</v>
      </c>
      <c r="C8" s="6">
        <v>6</v>
      </c>
      <c r="D8" s="8" t="s">
        <v>53</v>
      </c>
      <c r="E8" s="9" t="s">
        <v>54</v>
      </c>
      <c r="F8" s="10" t="s">
        <v>55</v>
      </c>
      <c r="G8" s="11">
        <v>3385251208882</v>
      </c>
      <c r="H8" s="9" t="s">
        <v>22</v>
      </c>
      <c r="I8" s="9" t="s">
        <v>56</v>
      </c>
      <c r="J8" s="10" t="s">
        <v>57</v>
      </c>
      <c r="K8" s="12" t="s">
        <v>58</v>
      </c>
      <c r="L8" s="12" t="s">
        <v>59</v>
      </c>
      <c r="M8" s="13">
        <v>130</v>
      </c>
      <c r="N8" s="14">
        <v>147</v>
      </c>
      <c r="O8" s="10" t="s">
        <v>60</v>
      </c>
      <c r="P8" s="16">
        <v>3373484417764</v>
      </c>
      <c r="Q8" s="17"/>
      <c r="R8" s="16">
        <v>11766791118</v>
      </c>
    </row>
    <row r="9" spans="1:18" ht="42.75" customHeight="1" x14ac:dyDescent="0.25">
      <c r="A9" s="6">
        <v>1</v>
      </c>
      <c r="B9" s="7" t="s">
        <v>18</v>
      </c>
      <c r="C9" s="6">
        <v>6</v>
      </c>
      <c r="D9" s="8" t="s">
        <v>53</v>
      </c>
      <c r="E9" s="9" t="s">
        <v>61</v>
      </c>
      <c r="F9" s="10" t="s">
        <v>62</v>
      </c>
      <c r="G9" s="11">
        <v>20000000000</v>
      </c>
      <c r="H9" s="9" t="s">
        <v>22</v>
      </c>
      <c r="I9" s="9" t="s">
        <v>23</v>
      </c>
      <c r="J9" s="10" t="s">
        <v>63</v>
      </c>
      <c r="K9" s="12" t="s">
        <v>64</v>
      </c>
      <c r="L9" s="12" t="s">
        <v>65</v>
      </c>
      <c r="M9" s="13"/>
      <c r="N9" s="14">
        <v>400</v>
      </c>
      <c r="O9" s="10"/>
      <c r="P9" s="16">
        <v>20000000000</v>
      </c>
      <c r="Q9" s="16">
        <v>0</v>
      </c>
      <c r="R9" s="16">
        <v>0</v>
      </c>
    </row>
    <row r="10" spans="1:18" ht="42.75" customHeight="1" x14ac:dyDescent="0.25">
      <c r="A10" s="6">
        <v>1</v>
      </c>
      <c r="B10" s="7" t="s">
        <v>18</v>
      </c>
      <c r="C10" s="6">
        <v>6</v>
      </c>
      <c r="D10" s="8" t="s">
        <v>53</v>
      </c>
      <c r="E10" s="9" t="s">
        <v>66</v>
      </c>
      <c r="F10" s="10" t="s">
        <v>67</v>
      </c>
      <c r="G10" s="11">
        <v>253825000000</v>
      </c>
      <c r="H10" s="9" t="s">
        <v>22</v>
      </c>
      <c r="I10" s="9" t="s">
        <v>68</v>
      </c>
      <c r="J10" s="10" t="s">
        <v>63</v>
      </c>
      <c r="K10" s="12" t="s">
        <v>64</v>
      </c>
      <c r="L10" s="12" t="s">
        <v>65</v>
      </c>
      <c r="M10" s="13"/>
      <c r="N10" s="14">
        <v>20000</v>
      </c>
      <c r="O10" s="10"/>
      <c r="P10" s="16">
        <v>253825000000</v>
      </c>
      <c r="Q10" s="16">
        <v>0</v>
      </c>
      <c r="R10" s="16">
        <v>0</v>
      </c>
    </row>
    <row r="11" spans="1:18" ht="42.75" customHeight="1" x14ac:dyDescent="0.25">
      <c r="A11" s="6">
        <v>1</v>
      </c>
      <c r="B11" s="8" t="s">
        <v>18</v>
      </c>
      <c r="C11" s="6">
        <v>6</v>
      </c>
      <c r="D11" s="8" t="s">
        <v>53</v>
      </c>
      <c r="E11" s="9" t="s">
        <v>69</v>
      </c>
      <c r="F11" s="10" t="s">
        <v>70</v>
      </c>
      <c r="G11" s="11">
        <v>76118000000</v>
      </c>
      <c r="H11" s="9" t="s">
        <v>22</v>
      </c>
      <c r="I11" s="9" t="s">
        <v>71</v>
      </c>
      <c r="J11" s="18" t="s">
        <v>72</v>
      </c>
      <c r="K11" s="12" t="s">
        <v>73</v>
      </c>
      <c r="L11" s="12" t="s">
        <v>74</v>
      </c>
      <c r="M11" s="13">
        <v>7</v>
      </c>
      <c r="N11" s="14">
        <v>10</v>
      </c>
      <c r="O11" s="10" t="s">
        <v>75</v>
      </c>
      <c r="P11" s="16">
        <v>76118000000</v>
      </c>
      <c r="Q11" s="16">
        <v>0</v>
      </c>
      <c r="R11" s="16">
        <v>0</v>
      </c>
    </row>
    <row r="12" spans="1:18" ht="42.75" customHeight="1" x14ac:dyDescent="0.25">
      <c r="A12" s="6">
        <v>1</v>
      </c>
      <c r="B12" s="7" t="s">
        <v>18</v>
      </c>
      <c r="C12" s="6">
        <v>6</v>
      </c>
      <c r="D12" s="8" t="s">
        <v>53</v>
      </c>
      <c r="E12" s="9" t="s">
        <v>76</v>
      </c>
      <c r="F12" s="10" t="s">
        <v>77</v>
      </c>
      <c r="G12" s="11">
        <v>106802000000</v>
      </c>
      <c r="H12" s="9" t="s">
        <v>22</v>
      </c>
      <c r="I12" s="9" t="s">
        <v>71</v>
      </c>
      <c r="J12" s="18" t="s">
        <v>72</v>
      </c>
      <c r="K12" s="12" t="s">
        <v>78</v>
      </c>
      <c r="L12" s="12" t="s">
        <v>79</v>
      </c>
      <c r="M12" s="13" t="s">
        <v>80</v>
      </c>
      <c r="N12" s="14">
        <v>6</v>
      </c>
      <c r="O12" s="10" t="s">
        <v>80</v>
      </c>
      <c r="P12" s="16">
        <v>106802000000</v>
      </c>
      <c r="Q12" s="16">
        <v>0</v>
      </c>
      <c r="R12" s="16">
        <v>0</v>
      </c>
    </row>
    <row r="13" spans="1:18" ht="42.75" customHeight="1" x14ac:dyDescent="0.25">
      <c r="A13" s="6">
        <v>1</v>
      </c>
      <c r="B13" s="7" t="s">
        <v>18</v>
      </c>
      <c r="C13" s="6">
        <v>6</v>
      </c>
      <c r="D13" s="8" t="s">
        <v>53</v>
      </c>
      <c r="E13" s="9" t="s">
        <v>81</v>
      </c>
      <c r="F13" s="10" t="s">
        <v>82</v>
      </c>
      <c r="G13" s="11">
        <v>150000000000</v>
      </c>
      <c r="H13" s="9" t="s">
        <v>22</v>
      </c>
      <c r="I13" s="9" t="s">
        <v>71</v>
      </c>
      <c r="J13" s="18" t="s">
        <v>72</v>
      </c>
      <c r="K13" s="12" t="s">
        <v>83</v>
      </c>
      <c r="L13" s="12" t="s">
        <v>84</v>
      </c>
      <c r="M13" s="13"/>
      <c r="N13" s="14">
        <v>3</v>
      </c>
      <c r="O13" s="10"/>
      <c r="P13" s="16">
        <v>150000000000</v>
      </c>
      <c r="Q13" s="16">
        <v>0</v>
      </c>
      <c r="R13" s="16">
        <v>0</v>
      </c>
    </row>
    <row r="14" spans="1:18" ht="42.75" customHeight="1" x14ac:dyDescent="0.25">
      <c r="A14" s="6">
        <v>1</v>
      </c>
      <c r="B14" s="7" t="s">
        <v>18</v>
      </c>
      <c r="C14" s="6">
        <v>8</v>
      </c>
      <c r="D14" s="8" t="s">
        <v>85</v>
      </c>
      <c r="E14" s="9" t="s">
        <v>86</v>
      </c>
      <c r="F14" s="10" t="s">
        <v>87</v>
      </c>
      <c r="G14" s="11">
        <v>18657200000</v>
      </c>
      <c r="H14" s="9" t="s">
        <v>22</v>
      </c>
      <c r="I14" s="9" t="s">
        <v>23</v>
      </c>
      <c r="J14" s="10" t="s">
        <v>30</v>
      </c>
      <c r="K14" s="12" t="s">
        <v>88</v>
      </c>
      <c r="L14" s="12" t="s">
        <v>89</v>
      </c>
      <c r="M14" s="13">
        <v>418</v>
      </c>
      <c r="N14" s="14">
        <v>4000</v>
      </c>
      <c r="O14" s="10" t="s">
        <v>90</v>
      </c>
      <c r="P14" s="16">
        <v>18657200000</v>
      </c>
      <c r="Q14" s="16">
        <v>0</v>
      </c>
      <c r="R14" s="16">
        <v>0</v>
      </c>
    </row>
    <row r="15" spans="1:18" ht="42.75" customHeight="1" x14ac:dyDescent="0.25">
      <c r="A15" s="6">
        <v>2</v>
      </c>
      <c r="B15" s="7" t="s">
        <v>91</v>
      </c>
      <c r="C15" s="6">
        <v>15</v>
      </c>
      <c r="D15" s="8" t="s">
        <v>92</v>
      </c>
      <c r="E15" s="9" t="s">
        <v>93</v>
      </c>
      <c r="F15" s="10" t="s">
        <v>94</v>
      </c>
      <c r="G15" s="11">
        <v>883000000000</v>
      </c>
      <c r="H15" s="9" t="s">
        <v>22</v>
      </c>
      <c r="I15" s="9" t="s">
        <v>56</v>
      </c>
      <c r="J15" s="10" t="s">
        <v>95</v>
      </c>
      <c r="K15" s="12" t="s">
        <v>96</v>
      </c>
      <c r="L15" s="12" t="s">
        <v>97</v>
      </c>
      <c r="M15" s="13">
        <v>80</v>
      </c>
      <c r="N15" s="14">
        <v>80</v>
      </c>
      <c r="O15" s="10" t="s">
        <v>98</v>
      </c>
      <c r="P15" s="16" t="s">
        <v>99</v>
      </c>
      <c r="Q15" s="16" t="s">
        <v>100</v>
      </c>
      <c r="R15" s="16" t="s">
        <v>101</v>
      </c>
    </row>
    <row r="16" spans="1:18" ht="42.75" customHeight="1" x14ac:dyDescent="0.25">
      <c r="A16" s="6">
        <v>2</v>
      </c>
      <c r="B16" s="7" t="s">
        <v>91</v>
      </c>
      <c r="C16" s="6">
        <v>15</v>
      </c>
      <c r="D16" s="8" t="s">
        <v>92</v>
      </c>
      <c r="E16" s="9" t="s">
        <v>102</v>
      </c>
      <c r="F16" s="10" t="s">
        <v>103</v>
      </c>
      <c r="G16" s="11">
        <v>138000000000</v>
      </c>
      <c r="H16" s="9" t="s">
        <v>22</v>
      </c>
      <c r="I16" s="9" t="s">
        <v>68</v>
      </c>
      <c r="J16" s="10" t="s">
        <v>104</v>
      </c>
      <c r="K16" s="12" t="s">
        <v>105</v>
      </c>
      <c r="L16" s="12" t="s">
        <v>106</v>
      </c>
      <c r="M16" s="13">
        <v>4863</v>
      </c>
      <c r="N16" s="14">
        <v>12000</v>
      </c>
      <c r="O16" s="10" t="s">
        <v>107</v>
      </c>
      <c r="P16" s="16">
        <v>138000000000</v>
      </c>
      <c r="Q16" s="16">
        <v>0</v>
      </c>
      <c r="R16" s="16">
        <v>0</v>
      </c>
    </row>
    <row r="17" spans="1:18" ht="42.75" customHeight="1" x14ac:dyDescent="0.25">
      <c r="A17" s="6">
        <v>2</v>
      </c>
      <c r="B17" s="7" t="s">
        <v>91</v>
      </c>
      <c r="C17" s="6">
        <v>15</v>
      </c>
      <c r="D17" s="8" t="s">
        <v>92</v>
      </c>
      <c r="E17" s="9" t="s">
        <v>108</v>
      </c>
      <c r="F17" s="10" t="s">
        <v>103</v>
      </c>
      <c r="G17" s="11">
        <v>86840864254</v>
      </c>
      <c r="H17" s="9" t="s">
        <v>22</v>
      </c>
      <c r="I17" s="9" t="s">
        <v>109</v>
      </c>
      <c r="J17" s="10" t="s">
        <v>104</v>
      </c>
      <c r="K17" s="12" t="s">
        <v>105</v>
      </c>
      <c r="L17" s="12" t="s">
        <v>106</v>
      </c>
      <c r="M17" s="13" t="s">
        <v>110</v>
      </c>
      <c r="N17" s="14">
        <v>1689</v>
      </c>
      <c r="O17" s="10" t="s">
        <v>110</v>
      </c>
      <c r="P17" s="16">
        <v>86840864254</v>
      </c>
      <c r="Q17" s="16">
        <v>0</v>
      </c>
      <c r="R17" s="16">
        <v>0</v>
      </c>
    </row>
    <row r="18" spans="1:18" ht="42.75" customHeight="1" x14ac:dyDescent="0.25">
      <c r="A18" s="6">
        <v>2</v>
      </c>
      <c r="B18" s="7" t="s">
        <v>91</v>
      </c>
      <c r="C18" s="6">
        <v>15</v>
      </c>
      <c r="D18" s="8" t="s">
        <v>92</v>
      </c>
      <c r="E18" s="9" t="s">
        <v>111</v>
      </c>
      <c r="F18" s="10" t="s">
        <v>103</v>
      </c>
      <c r="G18" s="11">
        <v>6135000000</v>
      </c>
      <c r="H18" s="9" t="s">
        <v>22</v>
      </c>
      <c r="I18" s="9" t="s">
        <v>112</v>
      </c>
      <c r="J18" s="10" t="s">
        <v>104</v>
      </c>
      <c r="K18" s="12" t="s">
        <v>105</v>
      </c>
      <c r="L18" s="12" t="s">
        <v>106</v>
      </c>
      <c r="M18" s="13" t="s">
        <v>110</v>
      </c>
      <c r="N18" s="14">
        <v>370</v>
      </c>
      <c r="O18" s="10" t="s">
        <v>110</v>
      </c>
      <c r="P18" s="16">
        <v>6135000000</v>
      </c>
      <c r="Q18" s="16">
        <v>0</v>
      </c>
      <c r="R18" s="16">
        <v>0</v>
      </c>
    </row>
    <row r="19" spans="1:18" ht="42.75" customHeight="1" x14ac:dyDescent="0.25">
      <c r="A19" s="6">
        <v>2</v>
      </c>
      <c r="B19" s="7" t="s">
        <v>91</v>
      </c>
      <c r="C19" s="6">
        <v>15</v>
      </c>
      <c r="D19" s="8" t="s">
        <v>92</v>
      </c>
      <c r="E19" s="9" t="s">
        <v>113</v>
      </c>
      <c r="F19" s="10" t="s">
        <v>103</v>
      </c>
      <c r="G19" s="11">
        <v>20024135746</v>
      </c>
      <c r="H19" s="9" t="s">
        <v>22</v>
      </c>
      <c r="I19" s="9" t="s">
        <v>71</v>
      </c>
      <c r="J19" s="10" t="s">
        <v>104</v>
      </c>
      <c r="K19" s="12" t="s">
        <v>105</v>
      </c>
      <c r="L19" s="12" t="s">
        <v>106</v>
      </c>
      <c r="M19" s="13" t="s">
        <v>110</v>
      </c>
      <c r="N19" s="14">
        <v>400</v>
      </c>
      <c r="O19" s="10" t="s">
        <v>110</v>
      </c>
      <c r="P19" s="16">
        <v>20024135746</v>
      </c>
      <c r="Q19" s="16">
        <v>0</v>
      </c>
      <c r="R19" s="16">
        <v>0</v>
      </c>
    </row>
    <row r="20" spans="1:18" ht="42.75" customHeight="1" x14ac:dyDescent="0.25">
      <c r="A20" s="6">
        <v>2</v>
      </c>
      <c r="B20" s="7" t="s">
        <v>91</v>
      </c>
      <c r="C20" s="6">
        <v>15</v>
      </c>
      <c r="D20" s="8" t="s">
        <v>92</v>
      </c>
      <c r="E20" s="9" t="s">
        <v>114</v>
      </c>
      <c r="F20" s="10" t="s">
        <v>115</v>
      </c>
      <c r="G20" s="11">
        <f>55995586758+318413242</f>
        <v>56314000000</v>
      </c>
      <c r="H20" s="9" t="s">
        <v>22</v>
      </c>
      <c r="I20" s="9" t="s">
        <v>23</v>
      </c>
      <c r="J20" s="10"/>
      <c r="K20" s="12" t="s">
        <v>116</v>
      </c>
      <c r="L20" s="12" t="s">
        <v>117</v>
      </c>
      <c r="M20" s="13" t="s">
        <v>110</v>
      </c>
      <c r="N20" s="14">
        <f>334+80</f>
        <v>414</v>
      </c>
      <c r="O20" s="10" t="s">
        <v>110</v>
      </c>
      <c r="P20" s="16">
        <v>55995586758</v>
      </c>
      <c r="Q20" s="16">
        <v>0</v>
      </c>
      <c r="R20" s="16">
        <v>0</v>
      </c>
    </row>
    <row r="21" spans="1:18" ht="42.75" customHeight="1" x14ac:dyDescent="0.25">
      <c r="A21" s="6">
        <v>2</v>
      </c>
      <c r="B21" s="7" t="s">
        <v>91</v>
      </c>
      <c r="C21" s="6">
        <v>15</v>
      </c>
      <c r="D21" s="8" t="s">
        <v>92</v>
      </c>
      <c r="E21" s="9" t="s">
        <v>118</v>
      </c>
      <c r="F21" s="10" t="s">
        <v>119</v>
      </c>
      <c r="G21" s="11">
        <v>314031000000</v>
      </c>
      <c r="H21" s="9" t="s">
        <v>22</v>
      </c>
      <c r="I21" s="9" t="s">
        <v>68</v>
      </c>
      <c r="J21" s="10"/>
      <c r="K21" s="12" t="s">
        <v>116</v>
      </c>
      <c r="L21" s="12" t="s">
        <v>117</v>
      </c>
      <c r="M21" s="13" t="s">
        <v>110</v>
      </c>
      <c r="N21" s="14">
        <v>12000</v>
      </c>
      <c r="O21" s="10" t="s">
        <v>110</v>
      </c>
      <c r="P21" s="16">
        <v>314031000000</v>
      </c>
      <c r="Q21" s="16">
        <v>0</v>
      </c>
      <c r="R21" s="16">
        <v>0</v>
      </c>
    </row>
    <row r="22" spans="1:18" ht="42.75" customHeight="1" x14ac:dyDescent="0.25">
      <c r="A22" s="6">
        <v>2</v>
      </c>
      <c r="B22" s="7" t="s">
        <v>91</v>
      </c>
      <c r="C22" s="6">
        <v>15</v>
      </c>
      <c r="D22" s="8" t="s">
        <v>92</v>
      </c>
      <c r="E22" s="9" t="s">
        <v>120</v>
      </c>
      <c r="F22" s="10" t="s">
        <v>121</v>
      </c>
      <c r="G22" s="11">
        <v>30650000000</v>
      </c>
      <c r="H22" s="9" t="s">
        <v>22</v>
      </c>
      <c r="I22" s="9" t="s">
        <v>71</v>
      </c>
      <c r="J22" s="10"/>
      <c r="K22" s="12" t="s">
        <v>116</v>
      </c>
      <c r="L22" s="12" t="s">
        <v>117</v>
      </c>
      <c r="M22" s="13" t="s">
        <v>110</v>
      </c>
      <c r="N22" s="14">
        <v>4000</v>
      </c>
      <c r="O22" s="10" t="s">
        <v>110</v>
      </c>
      <c r="P22" s="16">
        <v>30650000000</v>
      </c>
      <c r="Q22" s="16">
        <v>0</v>
      </c>
      <c r="R22" s="16">
        <v>0</v>
      </c>
    </row>
    <row r="23" spans="1:18" ht="42.75" customHeight="1" x14ac:dyDescent="0.25">
      <c r="A23" s="6">
        <v>2</v>
      </c>
      <c r="B23" s="7" t="s">
        <v>91</v>
      </c>
      <c r="C23" s="6">
        <v>15</v>
      </c>
      <c r="D23" s="8" t="s">
        <v>92</v>
      </c>
      <c r="E23" s="9" t="s">
        <v>122</v>
      </c>
      <c r="F23" s="10" t="s">
        <v>123</v>
      </c>
      <c r="G23" s="11">
        <v>14005000000</v>
      </c>
      <c r="H23" s="9" t="s">
        <v>22</v>
      </c>
      <c r="I23" s="9" t="s">
        <v>112</v>
      </c>
      <c r="J23" s="10"/>
      <c r="K23" s="12" t="s">
        <v>116</v>
      </c>
      <c r="L23" s="12" t="s">
        <v>117</v>
      </c>
      <c r="M23" s="13" t="s">
        <v>110</v>
      </c>
      <c r="N23" s="14">
        <v>1200</v>
      </c>
      <c r="O23" s="10" t="s">
        <v>110</v>
      </c>
      <c r="P23" s="16">
        <v>14005000000</v>
      </c>
      <c r="Q23" s="16">
        <v>0</v>
      </c>
      <c r="R23" s="16">
        <v>0</v>
      </c>
    </row>
    <row r="24" spans="1:18" ht="42.75" customHeight="1" x14ac:dyDescent="0.25">
      <c r="A24" s="6">
        <v>2</v>
      </c>
      <c r="B24" s="7" t="s">
        <v>91</v>
      </c>
      <c r="C24" s="6">
        <v>15</v>
      </c>
      <c r="D24" s="8" t="s">
        <v>92</v>
      </c>
      <c r="E24" s="9" t="s">
        <v>124</v>
      </c>
      <c r="F24" s="10" t="s">
        <v>125</v>
      </c>
      <c r="G24" s="11">
        <f>20000000000+18000000000</f>
        <v>38000000000</v>
      </c>
      <c r="H24" s="9" t="s">
        <v>22</v>
      </c>
      <c r="I24" s="9" t="s">
        <v>23</v>
      </c>
      <c r="J24" s="10"/>
      <c r="K24" s="12" t="s">
        <v>126</v>
      </c>
      <c r="L24" s="12" t="s">
        <v>127</v>
      </c>
      <c r="M24" s="13" t="s">
        <v>72</v>
      </c>
      <c r="N24" s="14">
        <v>264</v>
      </c>
      <c r="O24" s="10" t="s">
        <v>72</v>
      </c>
      <c r="P24" s="16">
        <v>20000000000</v>
      </c>
      <c r="Q24" s="16">
        <v>18000000000</v>
      </c>
      <c r="R24" s="16">
        <v>0</v>
      </c>
    </row>
    <row r="25" spans="1:18" ht="42.75" customHeight="1" x14ac:dyDescent="0.25">
      <c r="A25" s="6">
        <v>2</v>
      </c>
      <c r="B25" s="7" t="s">
        <v>91</v>
      </c>
      <c r="C25" s="6">
        <v>15</v>
      </c>
      <c r="D25" s="8" t="s">
        <v>92</v>
      </c>
      <c r="E25" s="9" t="s">
        <v>128</v>
      </c>
      <c r="F25" s="10" t="s">
        <v>125</v>
      </c>
      <c r="G25" s="11">
        <v>32000000000</v>
      </c>
      <c r="H25" s="9" t="s">
        <v>22</v>
      </c>
      <c r="I25" s="9" t="s">
        <v>68</v>
      </c>
      <c r="J25" s="10"/>
      <c r="K25" s="12" t="s">
        <v>126</v>
      </c>
      <c r="L25" s="12" t="s">
        <v>127</v>
      </c>
      <c r="M25" s="13" t="s">
        <v>72</v>
      </c>
      <c r="N25" s="14">
        <v>150</v>
      </c>
      <c r="O25" s="10" t="s">
        <v>72</v>
      </c>
      <c r="P25" s="16">
        <v>32000000000</v>
      </c>
      <c r="Q25" s="16">
        <v>0</v>
      </c>
      <c r="R25" s="16">
        <v>0</v>
      </c>
    </row>
    <row r="26" spans="1:18" ht="42.75" customHeight="1" x14ac:dyDescent="0.25">
      <c r="A26" s="6">
        <v>2</v>
      </c>
      <c r="B26" s="7" t="s">
        <v>91</v>
      </c>
      <c r="C26" s="6">
        <v>15</v>
      </c>
      <c r="D26" s="8" t="s">
        <v>92</v>
      </c>
      <c r="E26" s="9" t="s">
        <v>129</v>
      </c>
      <c r="F26" s="10" t="s">
        <v>125</v>
      </c>
      <c r="G26" s="11">
        <v>36000000000</v>
      </c>
      <c r="H26" s="9" t="s">
        <v>22</v>
      </c>
      <c r="I26" s="9" t="s">
        <v>56</v>
      </c>
      <c r="J26" s="10"/>
      <c r="K26" s="12" t="s">
        <v>126</v>
      </c>
      <c r="L26" s="12" t="s">
        <v>127</v>
      </c>
      <c r="M26" s="13" t="s">
        <v>72</v>
      </c>
      <c r="N26" s="14">
        <v>164</v>
      </c>
      <c r="O26" s="10" t="s">
        <v>72</v>
      </c>
      <c r="P26" s="16">
        <v>36000000000</v>
      </c>
      <c r="Q26" s="16">
        <v>0</v>
      </c>
      <c r="R26" s="16">
        <v>0</v>
      </c>
    </row>
    <row r="27" spans="1:18" ht="42.75" customHeight="1" x14ac:dyDescent="0.25">
      <c r="A27" s="6">
        <v>2</v>
      </c>
      <c r="B27" s="7" t="s">
        <v>91</v>
      </c>
      <c r="C27" s="6">
        <v>15</v>
      </c>
      <c r="D27" s="8" t="s">
        <v>92</v>
      </c>
      <c r="E27" s="9" t="s">
        <v>130</v>
      </c>
      <c r="F27" s="10" t="s">
        <v>125</v>
      </c>
      <c r="G27" s="11">
        <v>3804000000</v>
      </c>
      <c r="H27" s="9" t="s">
        <v>22</v>
      </c>
      <c r="I27" s="9" t="s">
        <v>112</v>
      </c>
      <c r="J27" s="10"/>
      <c r="K27" s="12" t="s">
        <v>126</v>
      </c>
      <c r="L27" s="12" t="s">
        <v>127</v>
      </c>
      <c r="M27" s="13" t="s">
        <v>72</v>
      </c>
      <c r="N27" s="14">
        <v>1</v>
      </c>
      <c r="O27" s="10" t="s">
        <v>72</v>
      </c>
      <c r="P27" s="16">
        <v>3804000000</v>
      </c>
      <c r="Q27" s="16">
        <v>0</v>
      </c>
      <c r="R27" s="16">
        <v>0</v>
      </c>
    </row>
    <row r="28" spans="1:18" ht="42.75" customHeight="1" x14ac:dyDescent="0.25">
      <c r="A28" s="6">
        <v>2</v>
      </c>
      <c r="B28" s="7" t="s">
        <v>91</v>
      </c>
      <c r="C28" s="6">
        <v>15</v>
      </c>
      <c r="D28" s="8" t="s">
        <v>92</v>
      </c>
      <c r="E28" s="9" t="s">
        <v>131</v>
      </c>
      <c r="F28" s="10" t="s">
        <v>132</v>
      </c>
      <c r="G28" s="11">
        <v>480000000</v>
      </c>
      <c r="H28" s="9" t="s">
        <v>22</v>
      </c>
      <c r="I28" s="9" t="s">
        <v>23</v>
      </c>
      <c r="J28" s="10"/>
      <c r="K28" s="12" t="s">
        <v>133</v>
      </c>
      <c r="L28" s="12" t="s">
        <v>134</v>
      </c>
      <c r="M28" s="13">
        <v>3</v>
      </c>
      <c r="N28" s="14">
        <v>1</v>
      </c>
      <c r="O28" s="10" t="s">
        <v>75</v>
      </c>
      <c r="P28" s="16">
        <v>480000000</v>
      </c>
      <c r="Q28" s="16">
        <v>0</v>
      </c>
      <c r="R28" s="16">
        <v>0</v>
      </c>
    </row>
    <row r="29" spans="1:18" ht="42.75" customHeight="1" x14ac:dyDescent="0.25">
      <c r="A29" s="6">
        <v>2</v>
      </c>
      <c r="B29" s="7" t="s">
        <v>91</v>
      </c>
      <c r="C29" s="6">
        <v>15</v>
      </c>
      <c r="D29" s="8" t="s">
        <v>92</v>
      </c>
      <c r="E29" s="9" t="s">
        <v>135</v>
      </c>
      <c r="F29" s="10" t="s">
        <v>132</v>
      </c>
      <c r="G29" s="11">
        <v>6747000000</v>
      </c>
      <c r="H29" s="9" t="s">
        <v>22</v>
      </c>
      <c r="I29" s="9" t="s">
        <v>71</v>
      </c>
      <c r="J29" s="10"/>
      <c r="K29" s="12" t="s">
        <v>133</v>
      </c>
      <c r="L29" s="12" t="s">
        <v>134</v>
      </c>
      <c r="M29" s="13">
        <v>3</v>
      </c>
      <c r="N29" s="14">
        <v>6</v>
      </c>
      <c r="O29" s="10" t="s">
        <v>75</v>
      </c>
      <c r="P29" s="16">
        <v>6747000000</v>
      </c>
      <c r="Q29" s="16">
        <v>0</v>
      </c>
      <c r="R29" s="16">
        <v>0</v>
      </c>
    </row>
    <row r="30" spans="1:18" ht="42.75" customHeight="1" x14ac:dyDescent="0.25">
      <c r="A30" s="6">
        <v>2</v>
      </c>
      <c r="B30" s="7" t="s">
        <v>91</v>
      </c>
      <c r="C30" s="6">
        <v>15</v>
      </c>
      <c r="D30" s="8" t="s">
        <v>92</v>
      </c>
      <c r="E30" s="9" t="s">
        <v>136</v>
      </c>
      <c r="F30" s="10" t="s">
        <v>137</v>
      </c>
      <c r="G30" s="11">
        <v>24000000000</v>
      </c>
      <c r="H30" s="9" t="s">
        <v>22</v>
      </c>
      <c r="I30" s="9" t="s">
        <v>23</v>
      </c>
      <c r="J30" s="10" t="s">
        <v>138</v>
      </c>
      <c r="K30" s="12" t="s">
        <v>139</v>
      </c>
      <c r="L30" s="12" t="s">
        <v>140</v>
      </c>
      <c r="M30" s="13">
        <v>3</v>
      </c>
      <c r="N30" s="14">
        <v>2</v>
      </c>
      <c r="O30" s="10" t="s">
        <v>141</v>
      </c>
      <c r="P30" s="16">
        <f>24000000000</f>
        <v>24000000000</v>
      </c>
      <c r="Q30" s="16">
        <v>0</v>
      </c>
      <c r="R30" s="16">
        <v>0</v>
      </c>
    </row>
    <row r="31" spans="1:18" ht="42.75" customHeight="1" x14ac:dyDescent="0.25">
      <c r="A31" s="6">
        <v>2</v>
      </c>
      <c r="B31" s="7" t="s">
        <v>91</v>
      </c>
      <c r="C31" s="6">
        <v>15</v>
      </c>
      <c r="D31" s="8" t="s">
        <v>92</v>
      </c>
      <c r="E31" s="9" t="s">
        <v>142</v>
      </c>
      <c r="F31" s="10" t="s">
        <v>137</v>
      </c>
      <c r="G31" s="11">
        <v>4000000000</v>
      </c>
      <c r="H31" s="9" t="s">
        <v>22</v>
      </c>
      <c r="I31" s="9" t="s">
        <v>68</v>
      </c>
      <c r="J31" s="10" t="s">
        <v>138</v>
      </c>
      <c r="K31" s="12" t="s">
        <v>139</v>
      </c>
      <c r="L31" s="12" t="s">
        <v>140</v>
      </c>
      <c r="M31" s="13">
        <v>3</v>
      </c>
      <c r="N31" s="14">
        <v>1</v>
      </c>
      <c r="O31" s="10" t="s">
        <v>141</v>
      </c>
      <c r="P31" s="16">
        <v>4000000000</v>
      </c>
      <c r="Q31" s="16">
        <v>0</v>
      </c>
      <c r="R31" s="16">
        <v>0</v>
      </c>
    </row>
    <row r="32" spans="1:18" ht="42.75" customHeight="1" x14ac:dyDescent="0.25">
      <c r="A32" s="6">
        <v>2</v>
      </c>
      <c r="B32" s="7" t="s">
        <v>91</v>
      </c>
      <c r="C32" s="6">
        <v>15</v>
      </c>
      <c r="D32" s="8" t="s">
        <v>92</v>
      </c>
      <c r="E32" s="9" t="s">
        <v>143</v>
      </c>
      <c r="F32" s="10" t="s">
        <v>144</v>
      </c>
      <c r="G32" s="11">
        <v>605109000000</v>
      </c>
      <c r="H32" s="9" t="s">
        <v>22</v>
      </c>
      <c r="I32" s="9" t="s">
        <v>23</v>
      </c>
      <c r="J32" s="10"/>
      <c r="K32" s="19" t="s">
        <v>145</v>
      </c>
      <c r="L32" s="19" t="s">
        <v>146</v>
      </c>
      <c r="M32" s="13">
        <f>7856021+9043917</f>
        <v>16899938</v>
      </c>
      <c r="N32" s="14">
        <v>19000000</v>
      </c>
      <c r="O32" s="12" t="s">
        <v>147</v>
      </c>
      <c r="P32" s="16">
        <f>478150278578+200422</f>
        <v>478150479000</v>
      </c>
      <c r="Q32" s="16">
        <v>126958521000</v>
      </c>
      <c r="R32" s="16">
        <v>0</v>
      </c>
    </row>
    <row r="33" spans="1:18" ht="42.75" customHeight="1" x14ac:dyDescent="0.25">
      <c r="A33" s="6">
        <v>2</v>
      </c>
      <c r="B33" s="7" t="s">
        <v>91</v>
      </c>
      <c r="C33" s="6">
        <v>15</v>
      </c>
      <c r="D33" s="8" t="s">
        <v>92</v>
      </c>
      <c r="E33" s="9" t="s">
        <v>148</v>
      </c>
      <c r="F33" s="20" t="s">
        <v>149</v>
      </c>
      <c r="G33" s="11">
        <v>55000000000</v>
      </c>
      <c r="H33" s="9" t="s">
        <v>22</v>
      </c>
      <c r="I33" s="9" t="s">
        <v>68</v>
      </c>
      <c r="J33" s="10" t="s">
        <v>150</v>
      </c>
      <c r="K33" s="19" t="s">
        <v>151</v>
      </c>
      <c r="L33" s="19" t="s">
        <v>152</v>
      </c>
      <c r="M33" s="13">
        <v>0</v>
      </c>
      <c r="N33" s="14">
        <v>250</v>
      </c>
      <c r="O33" s="10" t="s">
        <v>72</v>
      </c>
      <c r="P33" s="16">
        <v>55000000000</v>
      </c>
      <c r="Q33" s="16">
        <v>0</v>
      </c>
      <c r="R33" s="16">
        <v>0</v>
      </c>
    </row>
    <row r="34" spans="1:18" ht="42.75" customHeight="1" x14ac:dyDescent="0.25">
      <c r="A34" s="6">
        <v>2</v>
      </c>
      <c r="B34" s="7" t="s">
        <v>91</v>
      </c>
      <c r="C34" s="6">
        <v>15</v>
      </c>
      <c r="D34" s="8" t="s">
        <v>92</v>
      </c>
      <c r="E34" s="9" t="s">
        <v>153</v>
      </c>
      <c r="F34" s="10" t="s">
        <v>149</v>
      </c>
      <c r="G34" s="11">
        <f>86000000000-21000000000</f>
        <v>65000000000</v>
      </c>
      <c r="H34" s="9" t="s">
        <v>22</v>
      </c>
      <c r="I34" s="9" t="s">
        <v>154</v>
      </c>
      <c r="J34" s="10" t="s">
        <v>150</v>
      </c>
      <c r="K34" s="19" t="s">
        <v>151</v>
      </c>
      <c r="L34" s="19" t="s">
        <v>152</v>
      </c>
      <c r="M34" s="13">
        <v>0</v>
      </c>
      <c r="N34" s="14">
        <v>450</v>
      </c>
      <c r="O34" s="10" t="s">
        <v>72</v>
      </c>
      <c r="P34" s="16">
        <f>86000000000-21000000000</f>
        <v>65000000000</v>
      </c>
      <c r="Q34" s="16">
        <v>0</v>
      </c>
      <c r="R34" s="16">
        <v>0</v>
      </c>
    </row>
    <row r="35" spans="1:18" ht="42.75" customHeight="1" x14ac:dyDescent="0.25">
      <c r="A35" s="6">
        <v>2</v>
      </c>
      <c r="B35" s="7" t="s">
        <v>91</v>
      </c>
      <c r="C35" s="6">
        <v>15</v>
      </c>
      <c r="D35" s="8" t="s">
        <v>92</v>
      </c>
      <c r="E35" s="9" t="s">
        <v>155</v>
      </c>
      <c r="F35" s="10" t="s">
        <v>149</v>
      </c>
      <c r="G35" s="11">
        <v>21000000000</v>
      </c>
      <c r="H35" s="9" t="s">
        <v>22</v>
      </c>
      <c r="I35" s="9" t="s">
        <v>23</v>
      </c>
      <c r="J35" s="10" t="s">
        <v>150</v>
      </c>
      <c r="K35" s="19" t="s">
        <v>151</v>
      </c>
      <c r="L35" s="19" t="s">
        <v>152</v>
      </c>
      <c r="M35" s="13">
        <v>0</v>
      </c>
      <c r="N35" s="14">
        <v>100</v>
      </c>
      <c r="O35" s="10" t="s">
        <v>72</v>
      </c>
      <c r="P35" s="16">
        <v>21000000000</v>
      </c>
      <c r="Q35" s="16">
        <v>0</v>
      </c>
      <c r="R35" s="16">
        <v>0</v>
      </c>
    </row>
    <row r="36" spans="1:18" ht="42.75" customHeight="1" x14ac:dyDescent="0.25">
      <c r="A36" s="6">
        <v>2</v>
      </c>
      <c r="B36" s="7" t="s">
        <v>91</v>
      </c>
      <c r="C36" s="6">
        <v>15</v>
      </c>
      <c r="D36" s="8" t="s">
        <v>92</v>
      </c>
      <c r="E36" s="9" t="s">
        <v>156</v>
      </c>
      <c r="F36" s="10" t="s">
        <v>157</v>
      </c>
      <c r="G36" s="11">
        <v>13100000000</v>
      </c>
      <c r="H36" s="9" t="s">
        <v>22</v>
      </c>
      <c r="I36" s="9" t="s">
        <v>23</v>
      </c>
      <c r="J36" s="10" t="s">
        <v>158</v>
      </c>
      <c r="K36" s="19" t="s">
        <v>159</v>
      </c>
      <c r="L36" s="19" t="s">
        <v>160</v>
      </c>
      <c r="M36" s="13"/>
      <c r="N36" s="14">
        <v>20</v>
      </c>
      <c r="O36" s="10"/>
      <c r="P36" s="16">
        <v>13100000000</v>
      </c>
      <c r="Q36" s="16">
        <v>0</v>
      </c>
      <c r="R36" s="16">
        <v>0</v>
      </c>
    </row>
    <row r="37" spans="1:18" ht="42.75" customHeight="1" x14ac:dyDescent="0.25">
      <c r="A37" s="6">
        <v>2</v>
      </c>
      <c r="B37" s="7" t="s">
        <v>91</v>
      </c>
      <c r="C37" s="6">
        <v>15</v>
      </c>
      <c r="D37" s="8" t="s">
        <v>92</v>
      </c>
      <c r="E37" s="9" t="s">
        <v>161</v>
      </c>
      <c r="F37" s="10" t="s">
        <v>157</v>
      </c>
      <c r="G37" s="11">
        <v>1253000000</v>
      </c>
      <c r="H37" s="9" t="s">
        <v>22</v>
      </c>
      <c r="I37" s="9" t="s">
        <v>112</v>
      </c>
      <c r="J37" s="10" t="s">
        <v>158</v>
      </c>
      <c r="K37" s="19" t="s">
        <v>159</v>
      </c>
      <c r="L37" s="19" t="s">
        <v>160</v>
      </c>
      <c r="M37" s="13"/>
      <c r="N37" s="21">
        <v>20</v>
      </c>
      <c r="O37" s="10"/>
      <c r="P37" s="16">
        <v>1253000000</v>
      </c>
      <c r="Q37" s="16">
        <v>0</v>
      </c>
      <c r="R37" s="16">
        <v>0</v>
      </c>
    </row>
    <row r="38" spans="1:18" ht="42.75" customHeight="1" x14ac:dyDescent="0.25">
      <c r="A38" s="6">
        <v>2</v>
      </c>
      <c r="B38" s="7" t="s">
        <v>91</v>
      </c>
      <c r="C38" s="6">
        <v>15</v>
      </c>
      <c r="D38" s="8" t="s">
        <v>92</v>
      </c>
      <c r="E38" s="9" t="s">
        <v>162</v>
      </c>
      <c r="F38" s="10" t="s">
        <v>163</v>
      </c>
      <c r="G38" s="11">
        <v>27476000000</v>
      </c>
      <c r="H38" s="9" t="s">
        <v>22</v>
      </c>
      <c r="I38" s="9" t="s">
        <v>23</v>
      </c>
      <c r="J38" s="10" t="s">
        <v>164</v>
      </c>
      <c r="K38" s="19" t="s">
        <v>165</v>
      </c>
      <c r="L38" s="19" t="s">
        <v>166</v>
      </c>
      <c r="M38" s="13">
        <v>859</v>
      </c>
      <c r="N38" s="14">
        <v>400</v>
      </c>
      <c r="O38" s="10" t="s">
        <v>167</v>
      </c>
      <c r="P38" s="16">
        <v>0</v>
      </c>
      <c r="Q38" s="16">
        <v>0</v>
      </c>
      <c r="R38" s="16">
        <v>27476000000</v>
      </c>
    </row>
    <row r="39" spans="1:18" ht="42.75" customHeight="1" x14ac:dyDescent="0.25">
      <c r="A39" s="6">
        <v>2</v>
      </c>
      <c r="B39" s="7" t="s">
        <v>91</v>
      </c>
      <c r="C39" s="6">
        <v>15</v>
      </c>
      <c r="D39" s="8" t="s">
        <v>92</v>
      </c>
      <c r="E39" s="9" t="s">
        <v>168</v>
      </c>
      <c r="F39" s="10" t="s">
        <v>169</v>
      </c>
      <c r="G39" s="11">
        <f>138170000000+17407000000+53171462950+43603450</f>
        <v>208792066400</v>
      </c>
      <c r="H39" s="9" t="s">
        <v>22</v>
      </c>
      <c r="I39" s="9" t="s">
        <v>23</v>
      </c>
      <c r="J39" s="10" t="s">
        <v>170</v>
      </c>
      <c r="K39" s="19" t="s">
        <v>171</v>
      </c>
      <c r="L39" s="19" t="s">
        <v>172</v>
      </c>
      <c r="M39" s="13" t="s">
        <v>173</v>
      </c>
      <c r="N39" s="14">
        <f>280+2600-215</f>
        <v>2665</v>
      </c>
      <c r="O39" s="10" t="s">
        <v>174</v>
      </c>
      <c r="P39" s="16">
        <f>138170000000+17407000000+43603450</f>
        <v>155620603450</v>
      </c>
      <c r="Q39" s="16">
        <v>0</v>
      </c>
      <c r="R39" s="22">
        <v>53171462950</v>
      </c>
    </row>
    <row r="40" spans="1:18" ht="42.75" customHeight="1" x14ac:dyDescent="0.25">
      <c r="A40" s="6">
        <v>2</v>
      </c>
      <c r="B40" s="7" t="s">
        <v>91</v>
      </c>
      <c r="C40" s="6">
        <v>15</v>
      </c>
      <c r="D40" s="8" t="s">
        <v>92</v>
      </c>
      <c r="E40" s="9" t="s">
        <v>175</v>
      </c>
      <c r="F40" s="10" t="s">
        <v>169</v>
      </c>
      <c r="G40" s="11">
        <v>282010230000</v>
      </c>
      <c r="H40" s="9" t="s">
        <v>22</v>
      </c>
      <c r="I40" s="9" t="s">
        <v>68</v>
      </c>
      <c r="J40" s="10" t="s">
        <v>170</v>
      </c>
      <c r="K40" s="19" t="s">
        <v>171</v>
      </c>
      <c r="L40" s="19" t="s">
        <v>172</v>
      </c>
      <c r="M40" s="13" t="s">
        <v>173</v>
      </c>
      <c r="N40" s="14">
        <f>8500</f>
        <v>8500</v>
      </c>
      <c r="O40" s="10" t="s">
        <v>174</v>
      </c>
      <c r="P40" s="16">
        <v>282010230000</v>
      </c>
      <c r="Q40" s="16">
        <v>0</v>
      </c>
      <c r="R40" s="16">
        <v>0</v>
      </c>
    </row>
    <row r="41" spans="1:18" ht="42.75" customHeight="1" x14ac:dyDescent="0.25">
      <c r="A41" s="6">
        <v>2</v>
      </c>
      <c r="B41" s="7" t="s">
        <v>91</v>
      </c>
      <c r="C41" s="6">
        <v>15</v>
      </c>
      <c r="D41" s="8" t="s">
        <v>92</v>
      </c>
      <c r="E41" s="9" t="s">
        <v>176</v>
      </c>
      <c r="F41" s="10" t="s">
        <v>169</v>
      </c>
      <c r="G41" s="11">
        <v>5627000000</v>
      </c>
      <c r="H41" s="9" t="s">
        <v>22</v>
      </c>
      <c r="I41" s="9" t="s">
        <v>71</v>
      </c>
      <c r="J41" s="10" t="s">
        <v>170</v>
      </c>
      <c r="K41" s="19" t="s">
        <v>171</v>
      </c>
      <c r="L41" s="19" t="s">
        <v>172</v>
      </c>
      <c r="M41" s="13" t="s">
        <v>173</v>
      </c>
      <c r="N41" s="14">
        <v>270</v>
      </c>
      <c r="O41" s="10" t="s">
        <v>174</v>
      </c>
      <c r="P41" s="16">
        <v>5627000000</v>
      </c>
      <c r="Q41" s="16">
        <v>0</v>
      </c>
      <c r="R41" s="16">
        <v>0</v>
      </c>
    </row>
    <row r="42" spans="1:18" ht="42.75" customHeight="1" x14ac:dyDescent="0.25">
      <c r="A42" s="6">
        <v>2</v>
      </c>
      <c r="B42" s="7" t="s">
        <v>91</v>
      </c>
      <c r="C42" s="6">
        <v>15</v>
      </c>
      <c r="D42" s="8" t="s">
        <v>92</v>
      </c>
      <c r="E42" s="9" t="s">
        <v>177</v>
      </c>
      <c r="F42" s="10" t="s">
        <v>169</v>
      </c>
      <c r="G42" s="11">
        <v>23087703600</v>
      </c>
      <c r="H42" s="9" t="s">
        <v>22</v>
      </c>
      <c r="I42" s="9" t="s">
        <v>109</v>
      </c>
      <c r="J42" s="10" t="s">
        <v>170</v>
      </c>
      <c r="K42" s="19" t="s">
        <v>171</v>
      </c>
      <c r="L42" s="19" t="s">
        <v>172</v>
      </c>
      <c r="M42" s="13" t="s">
        <v>173</v>
      </c>
      <c r="N42" s="14">
        <v>1000</v>
      </c>
      <c r="O42" s="10" t="s">
        <v>174</v>
      </c>
      <c r="P42" s="16">
        <v>23087703600</v>
      </c>
      <c r="Q42" s="16">
        <v>0</v>
      </c>
      <c r="R42" s="16">
        <v>0</v>
      </c>
    </row>
    <row r="43" spans="1:18" ht="42.75" customHeight="1" x14ac:dyDescent="0.25">
      <c r="A43" s="6">
        <v>2</v>
      </c>
      <c r="B43" s="7" t="s">
        <v>91</v>
      </c>
      <c r="C43" s="6">
        <v>15</v>
      </c>
      <c r="D43" s="8" t="s">
        <v>92</v>
      </c>
      <c r="E43" s="9" t="s">
        <v>178</v>
      </c>
      <c r="F43" s="10" t="s">
        <v>169</v>
      </c>
      <c r="G43" s="11">
        <v>10483000000</v>
      </c>
      <c r="H43" s="9" t="s">
        <v>22</v>
      </c>
      <c r="I43" s="9" t="s">
        <v>112</v>
      </c>
      <c r="J43" s="10" t="s">
        <v>170</v>
      </c>
      <c r="K43" s="19" t="s">
        <v>171</v>
      </c>
      <c r="L43" s="19" t="s">
        <v>172</v>
      </c>
      <c r="M43" s="13" t="s">
        <v>173</v>
      </c>
      <c r="N43" s="14">
        <v>800</v>
      </c>
      <c r="O43" s="10" t="s">
        <v>174</v>
      </c>
      <c r="P43" s="16">
        <v>10483000000</v>
      </c>
      <c r="Q43" s="16">
        <v>0</v>
      </c>
      <c r="R43" s="16">
        <v>0</v>
      </c>
    </row>
    <row r="44" spans="1:18" ht="42.75" customHeight="1" x14ac:dyDescent="0.25">
      <c r="A44" s="6">
        <v>2</v>
      </c>
      <c r="B44" s="7" t="s">
        <v>91</v>
      </c>
      <c r="C44" s="6">
        <v>15</v>
      </c>
      <c r="D44" s="8" t="s">
        <v>92</v>
      </c>
      <c r="E44" s="9" t="s">
        <v>179</v>
      </c>
      <c r="F44" s="10" t="s">
        <v>180</v>
      </c>
      <c r="G44" s="11">
        <v>35000000000</v>
      </c>
      <c r="H44" s="9" t="s">
        <v>22</v>
      </c>
      <c r="I44" s="9" t="s">
        <v>23</v>
      </c>
      <c r="J44" s="10" t="s">
        <v>181</v>
      </c>
      <c r="K44" s="19" t="s">
        <v>182</v>
      </c>
      <c r="L44" s="19" t="s">
        <v>183</v>
      </c>
      <c r="M44" s="13" t="s">
        <v>72</v>
      </c>
      <c r="N44" s="14">
        <v>1</v>
      </c>
      <c r="O44" s="10" t="s">
        <v>72</v>
      </c>
      <c r="P44" s="16">
        <v>35000000000</v>
      </c>
      <c r="Q44" s="16">
        <v>0</v>
      </c>
      <c r="R44" s="16">
        <v>0</v>
      </c>
    </row>
    <row r="45" spans="1:18" ht="42.75" customHeight="1" x14ac:dyDescent="0.25">
      <c r="A45" s="6">
        <v>2</v>
      </c>
      <c r="B45" s="7" t="s">
        <v>91</v>
      </c>
      <c r="C45" s="6">
        <v>15</v>
      </c>
      <c r="D45" s="8" t="s">
        <v>92</v>
      </c>
      <c r="E45" s="9" t="s">
        <v>184</v>
      </c>
      <c r="F45" s="10" t="s">
        <v>185</v>
      </c>
      <c r="G45" s="11">
        <v>15000000000</v>
      </c>
      <c r="H45" s="9" t="s">
        <v>22</v>
      </c>
      <c r="I45" s="9" t="s">
        <v>23</v>
      </c>
      <c r="J45" s="10" t="s">
        <v>186</v>
      </c>
      <c r="K45" s="19" t="s">
        <v>187</v>
      </c>
      <c r="L45" s="19" t="s">
        <v>188</v>
      </c>
      <c r="M45" s="13" t="s">
        <v>72</v>
      </c>
      <c r="N45" s="14">
        <v>1</v>
      </c>
      <c r="O45" s="10" t="s">
        <v>72</v>
      </c>
      <c r="P45" s="16">
        <v>15000000000</v>
      </c>
      <c r="Q45" s="16">
        <v>0</v>
      </c>
      <c r="R45" s="16">
        <v>0</v>
      </c>
    </row>
    <row r="46" spans="1:18" ht="42.75" customHeight="1" x14ac:dyDescent="0.25">
      <c r="A46" s="6">
        <v>3</v>
      </c>
      <c r="B46" s="7" t="s">
        <v>189</v>
      </c>
      <c r="C46" s="6">
        <v>17</v>
      </c>
      <c r="D46" s="8" t="s">
        <v>190</v>
      </c>
      <c r="E46" s="9" t="s">
        <v>191</v>
      </c>
      <c r="F46" s="10" t="s">
        <v>192</v>
      </c>
      <c r="G46" s="11">
        <v>9956337626</v>
      </c>
      <c r="H46" s="9" t="s">
        <v>22</v>
      </c>
      <c r="I46" s="9" t="s">
        <v>23</v>
      </c>
      <c r="J46" s="10" t="s">
        <v>193</v>
      </c>
      <c r="K46" s="19" t="s">
        <v>194</v>
      </c>
      <c r="L46" s="19" t="s">
        <v>195</v>
      </c>
      <c r="M46" s="13">
        <v>290079</v>
      </c>
      <c r="N46" s="14">
        <f>12380+21000-6480</f>
        <v>26900</v>
      </c>
      <c r="O46" s="10" t="s">
        <v>196</v>
      </c>
      <c r="P46" s="16">
        <v>9956337626</v>
      </c>
      <c r="Q46" s="16">
        <v>0</v>
      </c>
      <c r="R46" s="16">
        <v>0</v>
      </c>
    </row>
    <row r="47" spans="1:18" ht="42.75" customHeight="1" x14ac:dyDescent="0.25">
      <c r="A47" s="6">
        <v>3</v>
      </c>
      <c r="B47" s="7" t="s">
        <v>189</v>
      </c>
      <c r="C47" s="6">
        <v>17</v>
      </c>
      <c r="D47" s="8" t="s">
        <v>190</v>
      </c>
      <c r="E47" s="9" t="s">
        <v>197</v>
      </c>
      <c r="F47" s="10" t="s">
        <v>192</v>
      </c>
      <c r="G47" s="11">
        <f>188405000000-6678356563</f>
        <v>181726643437</v>
      </c>
      <c r="H47" s="9" t="s">
        <v>22</v>
      </c>
      <c r="I47" s="9" t="s">
        <v>68</v>
      </c>
      <c r="J47" s="10" t="s">
        <v>193</v>
      </c>
      <c r="K47" s="19" t="s">
        <v>194</v>
      </c>
      <c r="L47" s="19" t="s">
        <v>195</v>
      </c>
      <c r="M47" s="13">
        <v>290079</v>
      </c>
      <c r="N47" s="14">
        <v>171600</v>
      </c>
      <c r="O47" s="10" t="s">
        <v>196</v>
      </c>
      <c r="P47" s="16">
        <f>188405000000-6678356563</f>
        <v>181726643437</v>
      </c>
      <c r="Q47" s="16">
        <v>0</v>
      </c>
      <c r="R47" s="16">
        <v>0</v>
      </c>
    </row>
    <row r="48" spans="1:18" ht="42.75" customHeight="1" x14ac:dyDescent="0.25">
      <c r="A48" s="6">
        <v>3</v>
      </c>
      <c r="B48" s="7" t="s">
        <v>189</v>
      </c>
      <c r="C48" s="6">
        <v>17</v>
      </c>
      <c r="D48" s="8" t="s">
        <v>190</v>
      </c>
      <c r="E48" s="9" t="s">
        <v>198</v>
      </c>
      <c r="F48" s="10" t="s">
        <v>192</v>
      </c>
      <c r="G48" s="11">
        <f>98897000000+88500000000-6678356563</f>
        <v>180718643437</v>
      </c>
      <c r="H48" s="9" t="s">
        <v>22</v>
      </c>
      <c r="I48" s="9" t="s">
        <v>56</v>
      </c>
      <c r="J48" s="10" t="s">
        <v>193</v>
      </c>
      <c r="K48" s="19" t="s">
        <v>194</v>
      </c>
      <c r="L48" s="19" t="s">
        <v>195</v>
      </c>
      <c r="M48" s="13">
        <v>290079</v>
      </c>
      <c r="N48" s="14">
        <v>195000</v>
      </c>
      <c r="O48" s="10" t="s">
        <v>196</v>
      </c>
      <c r="P48" s="16">
        <f>98897000000+88500000000-6678356563</f>
        <v>180718643437</v>
      </c>
      <c r="Q48" s="16">
        <v>0</v>
      </c>
      <c r="R48" s="16">
        <v>0</v>
      </c>
    </row>
    <row r="49" spans="1:18" ht="42.75" customHeight="1" x14ac:dyDescent="0.25">
      <c r="A49" s="6">
        <v>3</v>
      </c>
      <c r="B49" s="7" t="s">
        <v>189</v>
      </c>
      <c r="C49" s="6">
        <v>17</v>
      </c>
      <c r="D49" s="8" t="s">
        <v>190</v>
      </c>
      <c r="E49" s="9" t="s">
        <v>199</v>
      </c>
      <c r="F49" s="10" t="s">
        <v>192</v>
      </c>
      <c r="G49" s="11">
        <v>126538375500</v>
      </c>
      <c r="H49" s="9" t="s">
        <v>22</v>
      </c>
      <c r="I49" s="9" t="s">
        <v>109</v>
      </c>
      <c r="J49" s="10" t="s">
        <v>193</v>
      </c>
      <c r="K49" s="19" t="s">
        <v>194</v>
      </c>
      <c r="L49" s="19" t="s">
        <v>195</v>
      </c>
      <c r="M49" s="13">
        <v>290079</v>
      </c>
      <c r="N49" s="14">
        <v>120000</v>
      </c>
      <c r="O49" s="10" t="s">
        <v>196</v>
      </c>
      <c r="P49" s="16">
        <v>126538375500</v>
      </c>
      <c r="Q49" s="16">
        <v>0</v>
      </c>
      <c r="R49" s="16">
        <v>0</v>
      </c>
    </row>
    <row r="50" spans="1:18" ht="42.75" customHeight="1" x14ac:dyDescent="0.25">
      <c r="A50" s="6">
        <v>3</v>
      </c>
      <c r="B50" s="7" t="s">
        <v>189</v>
      </c>
      <c r="C50" s="6">
        <v>17</v>
      </c>
      <c r="D50" s="8" t="s">
        <v>190</v>
      </c>
      <c r="E50" s="9" t="s">
        <v>200</v>
      </c>
      <c r="F50" s="10" t="s">
        <v>192</v>
      </c>
      <c r="G50" s="11">
        <v>4060000000</v>
      </c>
      <c r="H50" s="9" t="s">
        <v>22</v>
      </c>
      <c r="I50" s="9" t="s">
        <v>71</v>
      </c>
      <c r="J50" s="10" t="s">
        <v>193</v>
      </c>
      <c r="K50" s="19" t="s">
        <v>194</v>
      </c>
      <c r="L50" s="19" t="s">
        <v>195</v>
      </c>
      <c r="M50" s="13">
        <v>290079</v>
      </c>
      <c r="N50" s="14">
        <v>6500</v>
      </c>
      <c r="O50" s="10" t="s">
        <v>196</v>
      </c>
      <c r="P50" s="16">
        <v>4060000000</v>
      </c>
      <c r="Q50" s="16">
        <v>0</v>
      </c>
      <c r="R50" s="16">
        <v>0</v>
      </c>
    </row>
    <row r="51" spans="1:18" ht="42.75" customHeight="1" x14ac:dyDescent="0.25">
      <c r="A51" s="6">
        <v>3</v>
      </c>
      <c r="B51" s="7" t="s">
        <v>189</v>
      </c>
      <c r="C51" s="6">
        <v>17</v>
      </c>
      <c r="D51" s="8" t="s">
        <v>190</v>
      </c>
      <c r="E51" s="9" t="s">
        <v>201</v>
      </c>
      <c r="F51" s="10" t="s">
        <v>202</v>
      </c>
      <c r="G51" s="11">
        <v>9956541500</v>
      </c>
      <c r="H51" s="9" t="s">
        <v>22</v>
      </c>
      <c r="I51" s="9" t="s">
        <v>23</v>
      </c>
      <c r="J51" s="10" t="s">
        <v>203</v>
      </c>
      <c r="K51" s="19" t="s">
        <v>204</v>
      </c>
      <c r="L51" s="19" t="s">
        <v>205</v>
      </c>
      <c r="M51" s="13">
        <v>136247</v>
      </c>
      <c r="N51" s="14">
        <v>65000</v>
      </c>
      <c r="O51" s="10" t="s">
        <v>196</v>
      </c>
      <c r="P51" s="16">
        <v>9956541500</v>
      </c>
      <c r="Q51" s="16">
        <v>0</v>
      </c>
      <c r="R51" s="16">
        <v>0</v>
      </c>
    </row>
    <row r="52" spans="1:18" ht="42.75" customHeight="1" x14ac:dyDescent="0.25">
      <c r="A52" s="6">
        <v>3</v>
      </c>
      <c r="B52" s="7" t="s">
        <v>189</v>
      </c>
      <c r="C52" s="6">
        <v>17</v>
      </c>
      <c r="D52" s="8" t="s">
        <v>190</v>
      </c>
      <c r="E52" s="9" t="s">
        <v>206</v>
      </c>
      <c r="F52" s="10" t="s">
        <v>202</v>
      </c>
      <c r="G52" s="11">
        <v>233493000000</v>
      </c>
      <c r="H52" s="9" t="s">
        <v>22</v>
      </c>
      <c r="I52" s="9" t="s">
        <v>68</v>
      </c>
      <c r="J52" s="10" t="s">
        <v>203</v>
      </c>
      <c r="K52" s="19" t="s">
        <v>204</v>
      </c>
      <c r="L52" s="19" t="s">
        <v>205</v>
      </c>
      <c r="M52" s="13">
        <v>136247</v>
      </c>
      <c r="N52" s="14">
        <v>250000</v>
      </c>
      <c r="O52" s="10" t="s">
        <v>196</v>
      </c>
      <c r="P52" s="16">
        <v>233493000000</v>
      </c>
      <c r="Q52" s="16">
        <v>0</v>
      </c>
      <c r="R52" s="16">
        <v>0</v>
      </c>
    </row>
    <row r="53" spans="1:18" ht="42.75" customHeight="1" x14ac:dyDescent="0.25">
      <c r="A53" s="6">
        <v>3</v>
      </c>
      <c r="B53" s="7" t="s">
        <v>189</v>
      </c>
      <c r="C53" s="6">
        <v>17</v>
      </c>
      <c r="D53" s="8" t="s">
        <v>190</v>
      </c>
      <c r="E53" s="9" t="s">
        <v>207</v>
      </c>
      <c r="F53" s="10" t="s">
        <v>202</v>
      </c>
      <c r="G53" s="11">
        <v>864000000</v>
      </c>
      <c r="H53" s="9" t="s">
        <v>22</v>
      </c>
      <c r="I53" s="9" t="s">
        <v>71</v>
      </c>
      <c r="J53" s="10" t="s">
        <v>203</v>
      </c>
      <c r="K53" s="19" t="s">
        <v>204</v>
      </c>
      <c r="L53" s="19" t="s">
        <v>205</v>
      </c>
      <c r="M53" s="13">
        <v>136247</v>
      </c>
      <c r="N53" s="14">
        <v>1500</v>
      </c>
      <c r="O53" s="10" t="s">
        <v>196</v>
      </c>
      <c r="P53" s="16">
        <v>864000000</v>
      </c>
      <c r="Q53" s="16">
        <v>0</v>
      </c>
      <c r="R53" s="16">
        <v>0</v>
      </c>
    </row>
    <row r="54" spans="1:18" ht="42.75" customHeight="1" x14ac:dyDescent="0.25">
      <c r="A54" s="6">
        <v>3</v>
      </c>
      <c r="B54" s="7" t="s">
        <v>189</v>
      </c>
      <c r="C54" s="6">
        <v>17</v>
      </c>
      <c r="D54" s="8" t="s">
        <v>190</v>
      </c>
      <c r="E54" s="9" t="s">
        <v>208</v>
      </c>
      <c r="F54" s="10" t="s">
        <v>202</v>
      </c>
      <c r="G54" s="11">
        <v>42179458500</v>
      </c>
      <c r="H54" s="9" t="s">
        <v>22</v>
      </c>
      <c r="I54" s="9" t="s">
        <v>109</v>
      </c>
      <c r="J54" s="10" t="s">
        <v>203</v>
      </c>
      <c r="K54" s="19" t="s">
        <v>204</v>
      </c>
      <c r="L54" s="19" t="s">
        <v>205</v>
      </c>
      <c r="M54" s="13">
        <v>136247</v>
      </c>
      <c r="N54" s="14">
        <v>40000</v>
      </c>
      <c r="O54" s="10" t="s">
        <v>196</v>
      </c>
      <c r="P54" s="16">
        <v>42179458500</v>
      </c>
      <c r="Q54" s="16">
        <v>0</v>
      </c>
      <c r="R54" s="16">
        <v>0</v>
      </c>
    </row>
    <row r="55" spans="1:18" ht="42.75" customHeight="1" x14ac:dyDescent="0.25">
      <c r="A55" s="6">
        <v>3</v>
      </c>
      <c r="B55" s="7" t="s">
        <v>189</v>
      </c>
      <c r="C55" s="6">
        <v>17</v>
      </c>
      <c r="D55" s="8" t="s">
        <v>190</v>
      </c>
      <c r="E55" s="9" t="s">
        <v>209</v>
      </c>
      <c r="F55" s="10" t="s">
        <v>202</v>
      </c>
      <c r="G55" s="11">
        <v>20000000000</v>
      </c>
      <c r="H55" s="9" t="s">
        <v>22</v>
      </c>
      <c r="I55" s="9" t="s">
        <v>56</v>
      </c>
      <c r="J55" s="10" t="s">
        <v>203</v>
      </c>
      <c r="K55" s="19" t="s">
        <v>204</v>
      </c>
      <c r="L55" s="19" t="s">
        <v>205</v>
      </c>
      <c r="M55" s="13">
        <v>136247</v>
      </c>
      <c r="N55" s="14">
        <v>32000</v>
      </c>
      <c r="O55" s="10" t="s">
        <v>196</v>
      </c>
      <c r="P55" s="16">
        <v>20000000000</v>
      </c>
      <c r="Q55" s="16">
        <v>0</v>
      </c>
      <c r="R55" s="16">
        <v>0</v>
      </c>
    </row>
    <row r="56" spans="1:18" ht="42.75" customHeight="1" x14ac:dyDescent="0.25">
      <c r="A56" s="6">
        <v>3</v>
      </c>
      <c r="B56" s="7" t="s">
        <v>189</v>
      </c>
      <c r="C56" s="6">
        <v>17</v>
      </c>
      <c r="D56" s="8" t="s">
        <v>190</v>
      </c>
      <c r="E56" s="9" t="s">
        <v>210</v>
      </c>
      <c r="F56" s="10" t="s">
        <v>211</v>
      </c>
      <c r="G56" s="11">
        <v>299577000000</v>
      </c>
      <c r="H56" s="9" t="s">
        <v>22</v>
      </c>
      <c r="I56" s="9" t="s">
        <v>23</v>
      </c>
      <c r="J56" s="10" t="s">
        <v>212</v>
      </c>
      <c r="K56" s="20" t="s">
        <v>213</v>
      </c>
      <c r="L56" s="19" t="s">
        <v>214</v>
      </c>
      <c r="M56" s="13">
        <v>0</v>
      </c>
      <c r="N56" s="14">
        <v>27100</v>
      </c>
      <c r="O56" s="10"/>
      <c r="P56" s="16">
        <v>299577000000</v>
      </c>
      <c r="Q56" s="16"/>
      <c r="R56" s="16"/>
    </row>
    <row r="57" spans="1:18" ht="42.75" customHeight="1" x14ac:dyDescent="0.25">
      <c r="A57" s="6">
        <v>3</v>
      </c>
      <c r="B57" s="7" t="s">
        <v>189</v>
      </c>
      <c r="C57" s="6">
        <v>18</v>
      </c>
      <c r="D57" s="8" t="s">
        <v>215</v>
      </c>
      <c r="E57" s="9" t="s">
        <v>216</v>
      </c>
      <c r="F57" s="10" t="s">
        <v>217</v>
      </c>
      <c r="G57" s="11">
        <v>68000000000</v>
      </c>
      <c r="H57" s="9" t="s">
        <v>22</v>
      </c>
      <c r="I57" s="9" t="s">
        <v>23</v>
      </c>
      <c r="J57" s="10" t="s">
        <v>218</v>
      </c>
      <c r="K57" s="19" t="s">
        <v>219</v>
      </c>
      <c r="L57" s="19" t="s">
        <v>220</v>
      </c>
      <c r="M57" s="13" t="s">
        <v>72</v>
      </c>
      <c r="N57" s="14">
        <v>24</v>
      </c>
      <c r="O57" s="10" t="s">
        <v>72</v>
      </c>
      <c r="P57" s="16">
        <v>68000000000</v>
      </c>
      <c r="Q57" s="16">
        <v>0</v>
      </c>
      <c r="R57" s="16">
        <v>0</v>
      </c>
    </row>
    <row r="58" spans="1:18" ht="42.75" customHeight="1" x14ac:dyDescent="0.25">
      <c r="A58" s="6">
        <v>3</v>
      </c>
      <c r="B58" s="7" t="s">
        <v>189</v>
      </c>
      <c r="C58" s="6">
        <v>18</v>
      </c>
      <c r="D58" s="8" t="s">
        <v>215</v>
      </c>
      <c r="E58" s="9" t="s">
        <v>221</v>
      </c>
      <c r="F58" s="10" t="s">
        <v>222</v>
      </c>
      <c r="G58" s="11">
        <v>23320000000</v>
      </c>
      <c r="H58" s="9" t="s">
        <v>22</v>
      </c>
      <c r="I58" s="9" t="s">
        <v>23</v>
      </c>
      <c r="J58" s="10" t="s">
        <v>223</v>
      </c>
      <c r="K58" s="19" t="s">
        <v>224</v>
      </c>
      <c r="L58" s="19" t="s">
        <v>225</v>
      </c>
      <c r="M58" s="13">
        <v>5</v>
      </c>
      <c r="N58" s="14">
        <v>10</v>
      </c>
      <c r="O58" s="10" t="s">
        <v>226</v>
      </c>
      <c r="P58" s="16">
        <v>23320000000</v>
      </c>
      <c r="Q58" s="16">
        <v>0</v>
      </c>
      <c r="R58" s="16">
        <v>0</v>
      </c>
    </row>
    <row r="59" spans="1:18" ht="42.75" customHeight="1" x14ac:dyDescent="0.25">
      <c r="A59" s="6">
        <v>3</v>
      </c>
      <c r="B59" s="7" t="s">
        <v>189</v>
      </c>
      <c r="C59" s="6">
        <v>18</v>
      </c>
      <c r="D59" s="8" t="s">
        <v>215</v>
      </c>
      <c r="E59" s="9" t="s">
        <v>227</v>
      </c>
      <c r="F59" s="10" t="s">
        <v>222</v>
      </c>
      <c r="G59" s="11">
        <v>5326000000</v>
      </c>
      <c r="H59" s="9" t="s">
        <v>22</v>
      </c>
      <c r="I59" s="9" t="s">
        <v>112</v>
      </c>
      <c r="J59" s="10" t="s">
        <v>223</v>
      </c>
      <c r="K59" s="19" t="s">
        <v>224</v>
      </c>
      <c r="L59" s="19" t="s">
        <v>225</v>
      </c>
      <c r="M59" s="13">
        <v>5</v>
      </c>
      <c r="N59" s="14">
        <v>1</v>
      </c>
      <c r="O59" s="10" t="s">
        <v>226</v>
      </c>
      <c r="P59" s="16">
        <v>5326000000</v>
      </c>
      <c r="Q59" s="16">
        <v>0</v>
      </c>
      <c r="R59" s="16">
        <v>0</v>
      </c>
    </row>
    <row r="60" spans="1:18" ht="42.75" customHeight="1" x14ac:dyDescent="0.25">
      <c r="A60" s="6">
        <v>3</v>
      </c>
      <c r="B60" s="7" t="s">
        <v>189</v>
      </c>
      <c r="C60" s="6">
        <v>18</v>
      </c>
      <c r="D60" s="8" t="s">
        <v>215</v>
      </c>
      <c r="E60" s="9" t="s">
        <v>228</v>
      </c>
      <c r="F60" s="10" t="s">
        <v>229</v>
      </c>
      <c r="G60" s="11">
        <v>15807000000</v>
      </c>
      <c r="H60" s="9" t="s">
        <v>22</v>
      </c>
      <c r="I60" s="9" t="s">
        <v>56</v>
      </c>
      <c r="J60" s="23" t="s">
        <v>230</v>
      </c>
      <c r="K60" s="19" t="s">
        <v>231</v>
      </c>
      <c r="L60" s="19" t="s">
        <v>232</v>
      </c>
      <c r="M60" s="13">
        <v>4</v>
      </c>
      <c r="N60" s="14">
        <v>4</v>
      </c>
      <c r="O60" s="10" t="s">
        <v>233</v>
      </c>
      <c r="P60" s="16">
        <v>15807000000</v>
      </c>
      <c r="Q60" s="16">
        <v>0</v>
      </c>
      <c r="R60" s="16">
        <v>0</v>
      </c>
    </row>
    <row r="61" spans="1:18" ht="42.75" customHeight="1" x14ac:dyDescent="0.25">
      <c r="A61" s="6">
        <v>3</v>
      </c>
      <c r="B61" s="7" t="s">
        <v>189</v>
      </c>
      <c r="C61" s="6">
        <v>18</v>
      </c>
      <c r="D61" s="8" t="s">
        <v>215</v>
      </c>
      <c r="E61" s="9" t="s">
        <v>234</v>
      </c>
      <c r="F61" s="10" t="s">
        <v>235</v>
      </c>
      <c r="G61" s="11">
        <v>10363000000</v>
      </c>
      <c r="H61" s="9" t="s">
        <v>22</v>
      </c>
      <c r="I61" s="9" t="s">
        <v>23</v>
      </c>
      <c r="J61" s="10" t="s">
        <v>236</v>
      </c>
      <c r="K61" s="19" t="s">
        <v>237</v>
      </c>
      <c r="L61" s="19" t="s">
        <v>238</v>
      </c>
      <c r="M61" s="13" t="s">
        <v>72</v>
      </c>
      <c r="N61" s="14">
        <f>1000+400</f>
        <v>1400</v>
      </c>
      <c r="O61" s="10" t="s">
        <v>72</v>
      </c>
      <c r="P61" s="16">
        <v>10363000000</v>
      </c>
      <c r="Q61" s="16">
        <v>0</v>
      </c>
      <c r="R61" s="16">
        <v>0</v>
      </c>
    </row>
    <row r="62" spans="1:18" ht="42.75" customHeight="1" x14ac:dyDescent="0.25">
      <c r="A62" s="6">
        <v>3</v>
      </c>
      <c r="B62" s="7" t="s">
        <v>189</v>
      </c>
      <c r="C62" s="6">
        <v>19</v>
      </c>
      <c r="D62" s="8" t="s">
        <v>239</v>
      </c>
      <c r="E62" s="9" t="s">
        <v>240</v>
      </c>
      <c r="F62" s="10" t="s">
        <v>241</v>
      </c>
      <c r="G62" s="11">
        <v>14634000000</v>
      </c>
      <c r="H62" s="9" t="s">
        <v>22</v>
      </c>
      <c r="I62" s="9" t="s">
        <v>23</v>
      </c>
      <c r="J62" s="10" t="s">
        <v>242</v>
      </c>
      <c r="K62" s="19" t="s">
        <v>243</v>
      </c>
      <c r="L62" s="19" t="s">
        <v>244</v>
      </c>
      <c r="M62" s="13">
        <v>2322</v>
      </c>
      <c r="N62" s="14">
        <f>268+32</f>
        <v>300</v>
      </c>
      <c r="O62" s="10" t="s">
        <v>245</v>
      </c>
      <c r="P62" s="16">
        <v>14634000000</v>
      </c>
      <c r="Q62" s="16">
        <v>0</v>
      </c>
      <c r="R62" s="16">
        <v>0</v>
      </c>
    </row>
    <row r="63" spans="1:18" ht="42.75" customHeight="1" x14ac:dyDescent="0.25">
      <c r="A63" s="6">
        <v>3</v>
      </c>
      <c r="B63" s="7" t="s">
        <v>189</v>
      </c>
      <c r="C63" s="6">
        <v>19</v>
      </c>
      <c r="D63" s="8" t="s">
        <v>239</v>
      </c>
      <c r="E63" s="9" t="s">
        <v>246</v>
      </c>
      <c r="F63" s="10" t="s">
        <v>241</v>
      </c>
      <c r="G63" s="11">
        <v>129320000000</v>
      </c>
      <c r="H63" s="9" t="s">
        <v>22</v>
      </c>
      <c r="I63" s="9" t="s">
        <v>68</v>
      </c>
      <c r="J63" s="10" t="s">
        <v>242</v>
      </c>
      <c r="K63" s="19" t="s">
        <v>243</v>
      </c>
      <c r="L63" s="19" t="s">
        <v>244</v>
      </c>
      <c r="M63" s="13">
        <v>2322</v>
      </c>
      <c r="N63" s="14">
        <v>1800</v>
      </c>
      <c r="O63" s="10" t="s">
        <v>245</v>
      </c>
      <c r="P63" s="16">
        <v>129320000000</v>
      </c>
      <c r="Q63" s="16">
        <v>0</v>
      </c>
      <c r="R63" s="16">
        <v>0</v>
      </c>
    </row>
    <row r="64" spans="1:18" ht="42.75" customHeight="1" x14ac:dyDescent="0.25">
      <c r="A64" s="6">
        <v>3</v>
      </c>
      <c r="B64" s="7" t="s">
        <v>189</v>
      </c>
      <c r="C64" s="6">
        <v>19</v>
      </c>
      <c r="D64" s="8" t="s">
        <v>239</v>
      </c>
      <c r="E64" s="9" t="s">
        <v>247</v>
      </c>
      <c r="F64" s="10" t="s">
        <v>241</v>
      </c>
      <c r="G64" s="11">
        <v>11085000000</v>
      </c>
      <c r="H64" s="9" t="s">
        <v>22</v>
      </c>
      <c r="I64" s="9" t="s">
        <v>112</v>
      </c>
      <c r="J64" s="10" t="s">
        <v>242</v>
      </c>
      <c r="K64" s="19" t="s">
        <v>243</v>
      </c>
      <c r="L64" s="19" t="s">
        <v>244</v>
      </c>
      <c r="M64" s="13">
        <v>2322</v>
      </c>
      <c r="N64" s="14">
        <v>800</v>
      </c>
      <c r="O64" s="10" t="s">
        <v>245</v>
      </c>
      <c r="P64" s="16">
        <v>11085000000</v>
      </c>
      <c r="Q64" s="16">
        <v>0</v>
      </c>
      <c r="R64" s="16">
        <v>0</v>
      </c>
    </row>
    <row r="65" spans="1:18" ht="42.75" customHeight="1" x14ac:dyDescent="0.25">
      <c r="A65" s="6">
        <v>3</v>
      </c>
      <c r="B65" s="7" t="s">
        <v>189</v>
      </c>
      <c r="C65" s="6">
        <v>21</v>
      </c>
      <c r="D65" s="8" t="s">
        <v>248</v>
      </c>
      <c r="E65" s="9" t="s">
        <v>249</v>
      </c>
      <c r="F65" s="10" t="s">
        <v>250</v>
      </c>
      <c r="G65" s="11">
        <v>18000000000</v>
      </c>
      <c r="H65" s="9" t="s">
        <v>22</v>
      </c>
      <c r="I65" s="9" t="s">
        <v>23</v>
      </c>
      <c r="J65" s="10" t="s">
        <v>72</v>
      </c>
      <c r="K65" s="10" t="s">
        <v>251</v>
      </c>
      <c r="L65" s="19" t="s">
        <v>252</v>
      </c>
      <c r="M65" s="13" t="s">
        <v>72</v>
      </c>
      <c r="N65" s="14">
        <v>2</v>
      </c>
      <c r="O65" s="13" t="s">
        <v>72</v>
      </c>
      <c r="P65" s="16">
        <v>18000000000</v>
      </c>
      <c r="Q65" s="16">
        <v>0</v>
      </c>
      <c r="R65" s="16">
        <v>0</v>
      </c>
    </row>
    <row r="66" spans="1:18" ht="42.75" customHeight="1" x14ac:dyDescent="0.25">
      <c r="A66" s="6">
        <v>3</v>
      </c>
      <c r="B66" s="7" t="s">
        <v>189</v>
      </c>
      <c r="C66" s="6">
        <v>24</v>
      </c>
      <c r="D66" s="8" t="s">
        <v>253</v>
      </c>
      <c r="E66" s="9" t="s">
        <v>254</v>
      </c>
      <c r="F66" s="10" t="s">
        <v>255</v>
      </c>
      <c r="G66" s="11">
        <v>1512000000</v>
      </c>
      <c r="H66" s="9" t="s">
        <v>22</v>
      </c>
      <c r="I66" s="9" t="s">
        <v>23</v>
      </c>
      <c r="J66" s="10" t="s">
        <v>256</v>
      </c>
      <c r="K66" s="10" t="s">
        <v>257</v>
      </c>
      <c r="L66" s="19" t="s">
        <v>258</v>
      </c>
      <c r="M66" s="13" t="s">
        <v>259</v>
      </c>
      <c r="N66" s="14">
        <v>26</v>
      </c>
      <c r="O66" s="13" t="s">
        <v>259</v>
      </c>
      <c r="P66" s="16">
        <v>1512000000</v>
      </c>
      <c r="Q66" s="16">
        <v>0</v>
      </c>
      <c r="R66" s="16">
        <v>0</v>
      </c>
    </row>
    <row r="67" spans="1:18" ht="42.75" customHeight="1" x14ac:dyDescent="0.25">
      <c r="A67" s="6">
        <v>3</v>
      </c>
      <c r="B67" s="7" t="s">
        <v>189</v>
      </c>
      <c r="C67" s="6">
        <v>24</v>
      </c>
      <c r="D67" s="8" t="s">
        <v>253</v>
      </c>
      <c r="E67" s="9" t="s">
        <v>260</v>
      </c>
      <c r="F67" s="10" t="s">
        <v>255</v>
      </c>
      <c r="G67" s="11">
        <v>8000000000</v>
      </c>
      <c r="H67" s="9" t="s">
        <v>22</v>
      </c>
      <c r="I67" s="9" t="s">
        <v>68</v>
      </c>
      <c r="J67" s="10" t="s">
        <v>256</v>
      </c>
      <c r="K67" s="10" t="s">
        <v>257</v>
      </c>
      <c r="L67" s="19" t="s">
        <v>258</v>
      </c>
      <c r="M67" s="13" t="s">
        <v>259</v>
      </c>
      <c r="N67" s="14">
        <v>22</v>
      </c>
      <c r="O67" s="13" t="s">
        <v>259</v>
      </c>
      <c r="P67" s="16">
        <v>8000000000</v>
      </c>
      <c r="Q67" s="16">
        <v>0</v>
      </c>
      <c r="R67" s="16">
        <v>0</v>
      </c>
    </row>
    <row r="68" spans="1:18" ht="42.75" customHeight="1" x14ac:dyDescent="0.25">
      <c r="A68" s="6">
        <v>3</v>
      </c>
      <c r="B68" s="7" t="s">
        <v>189</v>
      </c>
      <c r="C68" s="6">
        <v>24</v>
      </c>
      <c r="D68" s="8" t="s">
        <v>253</v>
      </c>
      <c r="E68" s="9" t="s">
        <v>261</v>
      </c>
      <c r="F68" s="10" t="s">
        <v>262</v>
      </c>
      <c r="G68" s="11">
        <f>33712103193+4000000000+133987896807</f>
        <v>171700000000</v>
      </c>
      <c r="H68" s="9" t="s">
        <v>22</v>
      </c>
      <c r="I68" s="9" t="s">
        <v>23</v>
      </c>
      <c r="J68" s="10" t="s">
        <v>263</v>
      </c>
      <c r="K68" s="10" t="s">
        <v>264</v>
      </c>
      <c r="L68" s="19" t="s">
        <v>265</v>
      </c>
      <c r="M68" s="13" t="s">
        <v>266</v>
      </c>
      <c r="N68" s="14">
        <f>31+5</f>
        <v>36</v>
      </c>
      <c r="O68" s="13" t="s">
        <v>267</v>
      </c>
      <c r="P68" s="16">
        <f>33712103193+4000000000+133987896807</f>
        <v>171700000000</v>
      </c>
      <c r="Q68" s="16">
        <v>0</v>
      </c>
      <c r="R68" s="16">
        <v>0</v>
      </c>
    </row>
    <row r="69" spans="1:18" ht="42.75" customHeight="1" x14ac:dyDescent="0.25">
      <c r="A69" s="6">
        <v>3</v>
      </c>
      <c r="B69" s="7" t="s">
        <v>189</v>
      </c>
      <c r="C69" s="6">
        <v>24</v>
      </c>
      <c r="D69" s="8" t="s">
        <v>253</v>
      </c>
      <c r="E69" s="9" t="s">
        <v>268</v>
      </c>
      <c r="F69" s="10" t="s">
        <v>262</v>
      </c>
      <c r="G69" s="11">
        <v>192000000000</v>
      </c>
      <c r="H69" s="9" t="s">
        <v>22</v>
      </c>
      <c r="I69" s="9" t="s">
        <v>68</v>
      </c>
      <c r="J69" s="10" t="s">
        <v>263</v>
      </c>
      <c r="K69" s="10" t="s">
        <v>264</v>
      </c>
      <c r="L69" s="19" t="s">
        <v>265</v>
      </c>
      <c r="M69" s="13"/>
      <c r="N69" s="14">
        <v>6</v>
      </c>
      <c r="O69" s="13"/>
      <c r="P69" s="16">
        <v>192000000000</v>
      </c>
      <c r="Q69" s="16">
        <v>0</v>
      </c>
      <c r="R69" s="16">
        <v>0</v>
      </c>
    </row>
    <row r="70" spans="1:18" ht="42.75" customHeight="1" x14ac:dyDescent="0.25">
      <c r="A70" s="6">
        <v>4</v>
      </c>
      <c r="B70" s="7" t="s">
        <v>269</v>
      </c>
      <c r="C70" s="6">
        <v>26</v>
      </c>
      <c r="D70" s="8" t="s">
        <v>270</v>
      </c>
      <c r="E70" s="9" t="s">
        <v>271</v>
      </c>
      <c r="F70" s="10" t="s">
        <v>272</v>
      </c>
      <c r="G70" s="11">
        <v>1344000000000</v>
      </c>
      <c r="H70" s="9" t="s">
        <v>22</v>
      </c>
      <c r="I70" s="9" t="s">
        <v>56</v>
      </c>
      <c r="J70" s="10" t="s">
        <v>273</v>
      </c>
      <c r="K70" s="10" t="s">
        <v>274</v>
      </c>
      <c r="L70" s="19" t="s">
        <v>275</v>
      </c>
      <c r="M70" s="13">
        <v>32</v>
      </c>
      <c r="N70" s="14">
        <v>310</v>
      </c>
      <c r="O70" s="13" t="s">
        <v>276</v>
      </c>
      <c r="P70" s="16">
        <v>1244293000000</v>
      </c>
      <c r="Q70" s="16">
        <v>99707000000</v>
      </c>
      <c r="R70" s="16">
        <v>0</v>
      </c>
    </row>
    <row r="71" spans="1:18" ht="42.75" customHeight="1" x14ac:dyDescent="0.25">
      <c r="A71" s="6">
        <v>4</v>
      </c>
      <c r="B71" s="7" t="s">
        <v>269</v>
      </c>
      <c r="C71" s="6">
        <v>26</v>
      </c>
      <c r="D71" s="8" t="s">
        <v>270</v>
      </c>
      <c r="E71" s="9" t="s">
        <v>277</v>
      </c>
      <c r="F71" s="10" t="s">
        <v>278</v>
      </c>
      <c r="G71" s="11">
        <f>230531571428+48891793832</f>
        <v>279423365260</v>
      </c>
      <c r="H71" s="9" t="s">
        <v>22</v>
      </c>
      <c r="I71" s="9" t="s">
        <v>23</v>
      </c>
      <c r="J71" s="10" t="s">
        <v>279</v>
      </c>
      <c r="K71" s="10" t="s">
        <v>280</v>
      </c>
      <c r="L71" s="19" t="s">
        <v>281</v>
      </c>
      <c r="M71" s="13">
        <v>46</v>
      </c>
      <c r="N71" s="14">
        <f>32+6</f>
        <v>38</v>
      </c>
      <c r="O71" s="13"/>
      <c r="P71" s="16"/>
      <c r="Q71" s="16">
        <f>230531571428+48891793832</f>
        <v>279423365260</v>
      </c>
      <c r="R71" s="16">
        <v>0</v>
      </c>
    </row>
    <row r="72" spans="1:18" ht="42.75" customHeight="1" x14ac:dyDescent="0.25">
      <c r="A72" s="6">
        <v>4</v>
      </c>
      <c r="B72" s="7" t="s">
        <v>269</v>
      </c>
      <c r="C72" s="6">
        <v>26</v>
      </c>
      <c r="D72" s="8" t="s">
        <v>270</v>
      </c>
      <c r="E72" s="9" t="s">
        <v>282</v>
      </c>
      <c r="F72" s="10" t="s">
        <v>278</v>
      </c>
      <c r="G72" s="11">
        <v>240000000000</v>
      </c>
      <c r="H72" s="9" t="s">
        <v>22</v>
      </c>
      <c r="I72" s="9" t="s">
        <v>68</v>
      </c>
      <c r="J72" s="10" t="s">
        <v>279</v>
      </c>
      <c r="K72" s="10" t="s">
        <v>280</v>
      </c>
      <c r="L72" s="19" t="s">
        <v>281</v>
      </c>
      <c r="M72" s="13">
        <v>46</v>
      </c>
      <c r="N72" s="14">
        <v>42</v>
      </c>
      <c r="O72" s="13"/>
      <c r="P72" s="16">
        <v>240000000000</v>
      </c>
      <c r="Q72" s="16">
        <v>0</v>
      </c>
      <c r="R72" s="16">
        <v>0</v>
      </c>
    </row>
    <row r="73" spans="1:18" ht="42.75" customHeight="1" x14ac:dyDescent="0.25">
      <c r="A73" s="6">
        <v>4</v>
      </c>
      <c r="B73" s="7" t="s">
        <v>269</v>
      </c>
      <c r="C73" s="6">
        <v>26</v>
      </c>
      <c r="D73" s="8" t="s">
        <v>270</v>
      </c>
      <c r="E73" s="9" t="s">
        <v>283</v>
      </c>
      <c r="F73" s="10" t="s">
        <v>278</v>
      </c>
      <c r="G73" s="11">
        <v>3188611430</v>
      </c>
      <c r="H73" s="9" t="s">
        <v>22</v>
      </c>
      <c r="I73" s="9" t="s">
        <v>109</v>
      </c>
      <c r="J73" s="10" t="s">
        <v>279</v>
      </c>
      <c r="K73" s="10" t="s">
        <v>280</v>
      </c>
      <c r="L73" s="19" t="s">
        <v>281</v>
      </c>
      <c r="M73" s="13">
        <v>46</v>
      </c>
      <c r="N73" s="14">
        <v>3</v>
      </c>
      <c r="O73" s="13"/>
      <c r="P73" s="16">
        <v>3188611430</v>
      </c>
      <c r="Q73" s="16">
        <v>0</v>
      </c>
      <c r="R73" s="16">
        <v>0</v>
      </c>
    </row>
    <row r="74" spans="1:18" ht="42.75" customHeight="1" x14ac:dyDescent="0.25">
      <c r="A74" s="6">
        <v>4</v>
      </c>
      <c r="B74" s="7" t="s">
        <v>269</v>
      </c>
      <c r="C74" s="6">
        <v>26</v>
      </c>
      <c r="D74" s="8" t="s">
        <v>270</v>
      </c>
      <c r="E74" s="9" t="s">
        <v>284</v>
      </c>
      <c r="F74" s="10" t="s">
        <v>278</v>
      </c>
      <c r="G74" s="11">
        <v>6818000000</v>
      </c>
      <c r="H74" s="9" t="s">
        <v>22</v>
      </c>
      <c r="I74" s="9" t="s">
        <v>112</v>
      </c>
      <c r="J74" s="10" t="s">
        <v>279</v>
      </c>
      <c r="K74" s="10" t="s">
        <v>280</v>
      </c>
      <c r="L74" s="19" t="s">
        <v>281</v>
      </c>
      <c r="M74" s="13">
        <v>46</v>
      </c>
      <c r="N74" s="14">
        <v>3</v>
      </c>
      <c r="O74" s="13"/>
      <c r="P74" s="16">
        <v>6818000000</v>
      </c>
      <c r="Q74" s="16">
        <v>0</v>
      </c>
      <c r="R74" s="16">
        <v>0</v>
      </c>
    </row>
    <row r="75" spans="1:18" ht="42.75" customHeight="1" x14ac:dyDescent="0.25">
      <c r="A75" s="6">
        <v>4</v>
      </c>
      <c r="B75" s="7" t="s">
        <v>269</v>
      </c>
      <c r="C75" s="6">
        <v>26</v>
      </c>
      <c r="D75" s="8" t="s">
        <v>270</v>
      </c>
      <c r="E75" s="9" t="s">
        <v>285</v>
      </c>
      <c r="F75" s="10" t="s">
        <v>286</v>
      </c>
      <c r="G75" s="11">
        <v>35125000000</v>
      </c>
      <c r="H75" s="9" t="s">
        <v>22</v>
      </c>
      <c r="I75" s="9" t="s">
        <v>112</v>
      </c>
      <c r="J75" s="10" t="s">
        <v>287</v>
      </c>
      <c r="K75" s="10" t="s">
        <v>288</v>
      </c>
      <c r="L75" s="19" t="s">
        <v>289</v>
      </c>
      <c r="M75" s="13">
        <v>0</v>
      </c>
      <c r="N75" s="14">
        <v>1</v>
      </c>
      <c r="O75" s="13" t="s">
        <v>290</v>
      </c>
      <c r="P75" s="16">
        <v>35125000000</v>
      </c>
      <c r="Q75" s="16">
        <v>0</v>
      </c>
      <c r="R75" s="16">
        <v>0</v>
      </c>
    </row>
    <row r="76" spans="1:18" ht="42.75" customHeight="1" x14ac:dyDescent="0.25">
      <c r="A76" s="6">
        <v>4</v>
      </c>
      <c r="B76" s="7" t="s">
        <v>269</v>
      </c>
      <c r="C76" s="6">
        <v>26</v>
      </c>
      <c r="D76" s="8" t="s">
        <v>270</v>
      </c>
      <c r="E76" s="9" t="s">
        <v>291</v>
      </c>
      <c r="F76" s="10" t="s">
        <v>292</v>
      </c>
      <c r="G76" s="24">
        <v>31558000000</v>
      </c>
      <c r="H76" s="9" t="s">
        <v>22</v>
      </c>
      <c r="I76" s="9" t="s">
        <v>71</v>
      </c>
      <c r="J76" s="10" t="s">
        <v>72</v>
      </c>
      <c r="K76" s="10" t="s">
        <v>293</v>
      </c>
      <c r="L76" s="19" t="s">
        <v>294</v>
      </c>
      <c r="M76" s="13">
        <v>4</v>
      </c>
      <c r="N76" s="14">
        <v>6</v>
      </c>
      <c r="O76" s="13" t="s">
        <v>75</v>
      </c>
      <c r="P76" s="16">
        <v>31558000000</v>
      </c>
      <c r="Q76" s="16">
        <v>0</v>
      </c>
      <c r="R76" s="16">
        <v>0</v>
      </c>
    </row>
    <row r="77" spans="1:18" ht="42.75" customHeight="1" x14ac:dyDescent="0.25">
      <c r="A77" s="6">
        <v>4</v>
      </c>
      <c r="B77" s="7" t="s">
        <v>269</v>
      </c>
      <c r="C77" s="6">
        <v>26</v>
      </c>
      <c r="D77" s="8" t="s">
        <v>270</v>
      </c>
      <c r="E77" s="9" t="s">
        <v>295</v>
      </c>
      <c r="F77" s="10" t="s">
        <v>296</v>
      </c>
      <c r="G77" s="11">
        <v>52736000000</v>
      </c>
      <c r="H77" s="9" t="s">
        <v>22</v>
      </c>
      <c r="I77" s="9" t="s">
        <v>71</v>
      </c>
      <c r="J77" s="10" t="s">
        <v>72</v>
      </c>
      <c r="K77" s="10" t="s">
        <v>297</v>
      </c>
      <c r="L77" s="19" t="s">
        <v>298</v>
      </c>
      <c r="M77" s="13">
        <v>0</v>
      </c>
      <c r="N77" s="14">
        <v>1</v>
      </c>
      <c r="O77" s="13" t="s">
        <v>259</v>
      </c>
      <c r="P77" s="16">
        <v>52736000000</v>
      </c>
      <c r="Q77" s="16">
        <v>0</v>
      </c>
      <c r="R77" s="16">
        <v>0</v>
      </c>
    </row>
    <row r="78" spans="1:18" ht="42.75" customHeight="1" x14ac:dyDescent="0.25">
      <c r="A78" s="6">
        <v>4</v>
      </c>
      <c r="B78" s="7" t="s">
        <v>269</v>
      </c>
      <c r="C78" s="6">
        <v>26</v>
      </c>
      <c r="D78" s="8" t="s">
        <v>270</v>
      </c>
      <c r="E78" s="9" t="s">
        <v>299</v>
      </c>
      <c r="F78" s="10" t="s">
        <v>300</v>
      </c>
      <c r="G78" s="11">
        <v>34154000000</v>
      </c>
      <c r="H78" s="9" t="s">
        <v>22</v>
      </c>
      <c r="I78" s="9" t="s">
        <v>71</v>
      </c>
      <c r="J78" s="10" t="s">
        <v>72</v>
      </c>
      <c r="K78" s="10" t="s">
        <v>301</v>
      </c>
      <c r="L78" s="19" t="s">
        <v>302</v>
      </c>
      <c r="M78" s="13">
        <v>0</v>
      </c>
      <c r="N78" s="14">
        <v>8000</v>
      </c>
      <c r="O78" s="13" t="s">
        <v>259</v>
      </c>
      <c r="P78" s="16">
        <v>34154000000</v>
      </c>
      <c r="Q78">
        <v>0</v>
      </c>
      <c r="R78" s="16">
        <v>0</v>
      </c>
    </row>
    <row r="79" spans="1:18" ht="42.75" customHeight="1" x14ac:dyDescent="0.25">
      <c r="A79" s="6">
        <v>4</v>
      </c>
      <c r="B79" s="7" t="s">
        <v>269</v>
      </c>
      <c r="C79" s="6">
        <v>26</v>
      </c>
      <c r="D79" s="8" t="s">
        <v>270</v>
      </c>
      <c r="E79" s="9" t="s">
        <v>303</v>
      </c>
      <c r="F79" s="10" t="s">
        <v>304</v>
      </c>
      <c r="G79" s="11">
        <v>200000000000</v>
      </c>
      <c r="H79" s="9" t="s">
        <v>22</v>
      </c>
      <c r="I79" s="9" t="s">
        <v>23</v>
      </c>
      <c r="J79" s="10" t="s">
        <v>72</v>
      </c>
      <c r="K79" s="10" t="s">
        <v>305</v>
      </c>
      <c r="L79" s="19" t="s">
        <v>306</v>
      </c>
      <c r="M79" s="13" t="s">
        <v>259</v>
      </c>
      <c r="N79" s="14">
        <v>2</v>
      </c>
      <c r="O79" s="13" t="s">
        <v>259</v>
      </c>
      <c r="P79" s="16">
        <v>200000000000</v>
      </c>
      <c r="Q79" s="16">
        <v>0</v>
      </c>
      <c r="R79" s="16">
        <v>0</v>
      </c>
    </row>
    <row r="80" spans="1:18" ht="42.75" customHeight="1" x14ac:dyDescent="0.25">
      <c r="A80" s="6">
        <v>5</v>
      </c>
      <c r="B80" s="7" t="s">
        <v>307</v>
      </c>
      <c r="C80" s="6">
        <v>33</v>
      </c>
      <c r="D80" s="8" t="s">
        <v>308</v>
      </c>
      <c r="E80" s="9" t="s">
        <v>309</v>
      </c>
      <c r="F80" s="10" t="s">
        <v>310</v>
      </c>
      <c r="G80" s="11">
        <v>92392000000</v>
      </c>
      <c r="H80" s="9" t="s">
        <v>22</v>
      </c>
      <c r="I80" s="9" t="s">
        <v>23</v>
      </c>
      <c r="J80" s="10" t="s">
        <v>311</v>
      </c>
      <c r="K80" s="10" t="s">
        <v>312</v>
      </c>
      <c r="L80" s="19" t="s">
        <v>313</v>
      </c>
      <c r="M80" s="13">
        <v>0</v>
      </c>
      <c r="N80" s="14">
        <v>1</v>
      </c>
      <c r="O80" s="13" t="s">
        <v>259</v>
      </c>
      <c r="P80" s="16">
        <v>92392000000</v>
      </c>
      <c r="Q80" s="16">
        <v>0</v>
      </c>
      <c r="R80" s="16">
        <v>0</v>
      </c>
    </row>
    <row r="81" spans="1:18" ht="42.75" customHeight="1" x14ac:dyDescent="0.25">
      <c r="A81" s="6">
        <v>5</v>
      </c>
      <c r="B81" s="7" t="s">
        <v>307</v>
      </c>
      <c r="C81" s="6">
        <v>33</v>
      </c>
      <c r="D81" s="8" t="s">
        <v>308</v>
      </c>
      <c r="E81" s="9" t="s">
        <v>314</v>
      </c>
      <c r="F81" s="10" t="s">
        <v>310</v>
      </c>
      <c r="G81" s="11">
        <v>137808000000</v>
      </c>
      <c r="H81" s="9" t="s">
        <v>22</v>
      </c>
      <c r="I81" s="9" t="s">
        <v>68</v>
      </c>
      <c r="J81" s="10" t="s">
        <v>311</v>
      </c>
      <c r="K81" s="10" t="s">
        <v>312</v>
      </c>
      <c r="L81" s="19" t="s">
        <v>313</v>
      </c>
      <c r="M81" s="13">
        <v>0</v>
      </c>
      <c r="N81" s="14">
        <v>1</v>
      </c>
      <c r="O81" s="13" t="s">
        <v>259</v>
      </c>
      <c r="P81" s="16">
        <v>137808000000</v>
      </c>
      <c r="Q81" s="16">
        <v>0</v>
      </c>
      <c r="R81" s="16">
        <v>0</v>
      </c>
    </row>
    <row r="82" spans="1:18" ht="42.75" customHeight="1" x14ac:dyDescent="0.25">
      <c r="A82" s="6">
        <v>5</v>
      </c>
      <c r="B82" s="7" t="s">
        <v>307</v>
      </c>
      <c r="C82" s="6">
        <v>33</v>
      </c>
      <c r="D82" s="8" t="s">
        <v>308</v>
      </c>
      <c r="E82" s="9" t="s">
        <v>315</v>
      </c>
      <c r="F82" s="10" t="s">
        <v>310</v>
      </c>
      <c r="G82" s="11">
        <v>78755000000</v>
      </c>
      <c r="H82" s="9" t="s">
        <v>22</v>
      </c>
      <c r="I82" s="9" t="s">
        <v>56</v>
      </c>
      <c r="J82" s="10" t="s">
        <v>311</v>
      </c>
      <c r="K82" s="10" t="s">
        <v>312</v>
      </c>
      <c r="L82" s="19" t="s">
        <v>313</v>
      </c>
      <c r="M82" s="13">
        <v>0</v>
      </c>
      <c r="N82" s="14">
        <v>1</v>
      </c>
      <c r="O82" s="13" t="s">
        <v>259</v>
      </c>
      <c r="P82" s="16">
        <v>78755000000</v>
      </c>
      <c r="Q82" s="16">
        <v>0</v>
      </c>
      <c r="R82" s="16">
        <v>0</v>
      </c>
    </row>
    <row r="83" spans="1:18" ht="42.75" customHeight="1" x14ac:dyDescent="0.25">
      <c r="A83" s="6">
        <v>5</v>
      </c>
      <c r="B83" s="7" t="s">
        <v>307</v>
      </c>
      <c r="C83" s="6">
        <v>33</v>
      </c>
      <c r="D83" s="8" t="s">
        <v>308</v>
      </c>
      <c r="E83" s="9" t="s">
        <v>316</v>
      </c>
      <c r="F83" s="10" t="s">
        <v>310</v>
      </c>
      <c r="G83" s="11">
        <v>14029149921</v>
      </c>
      <c r="H83" s="9" t="s">
        <v>22</v>
      </c>
      <c r="I83" s="9" t="s">
        <v>109</v>
      </c>
      <c r="J83" s="10" t="s">
        <v>311</v>
      </c>
      <c r="K83" s="10" t="s">
        <v>312</v>
      </c>
      <c r="L83" s="19" t="s">
        <v>313</v>
      </c>
      <c r="M83" s="13">
        <v>0</v>
      </c>
      <c r="N83" s="14">
        <v>1</v>
      </c>
      <c r="O83" s="13" t="s">
        <v>259</v>
      </c>
      <c r="P83" s="16">
        <v>14029149921</v>
      </c>
      <c r="Q83" s="16">
        <v>0</v>
      </c>
      <c r="R83" s="16">
        <v>0</v>
      </c>
    </row>
    <row r="84" spans="1:18" ht="42.75" customHeight="1" x14ac:dyDescent="0.25">
      <c r="A84" s="6">
        <v>5</v>
      </c>
      <c r="B84" s="7" t="s">
        <v>307</v>
      </c>
      <c r="C84" s="6">
        <v>33</v>
      </c>
      <c r="D84" s="8" t="s">
        <v>308</v>
      </c>
      <c r="E84" s="9" t="s">
        <v>317</v>
      </c>
      <c r="F84" s="10" t="s">
        <v>310</v>
      </c>
      <c r="G84" s="11">
        <v>45687000000</v>
      </c>
      <c r="H84" s="9" t="s">
        <v>22</v>
      </c>
      <c r="I84" s="9" t="s">
        <v>71</v>
      </c>
      <c r="J84" s="10" t="s">
        <v>311</v>
      </c>
      <c r="K84" s="10" t="s">
        <v>312</v>
      </c>
      <c r="L84" s="19" t="s">
        <v>313</v>
      </c>
      <c r="M84" s="13">
        <v>0</v>
      </c>
      <c r="N84" s="14">
        <v>1</v>
      </c>
      <c r="O84" s="13" t="s">
        <v>259</v>
      </c>
      <c r="P84" s="16">
        <v>45687000000</v>
      </c>
      <c r="Q84" s="16">
        <v>0</v>
      </c>
      <c r="R84" s="16">
        <v>0</v>
      </c>
    </row>
    <row r="85" spans="1:18" ht="42.75" customHeight="1" x14ac:dyDescent="0.25">
      <c r="A85" s="6">
        <v>5</v>
      </c>
      <c r="B85" s="7" t="s">
        <v>307</v>
      </c>
      <c r="C85" s="6">
        <v>33</v>
      </c>
      <c r="D85" s="8" t="s">
        <v>308</v>
      </c>
      <c r="E85" s="9" t="s">
        <v>318</v>
      </c>
      <c r="F85" s="10" t="s">
        <v>310</v>
      </c>
      <c r="G85" s="25">
        <v>23162000000</v>
      </c>
      <c r="H85" s="9" t="s">
        <v>22</v>
      </c>
      <c r="I85" s="9" t="s">
        <v>112</v>
      </c>
      <c r="J85" s="10" t="s">
        <v>311</v>
      </c>
      <c r="K85" s="10" t="s">
        <v>312</v>
      </c>
      <c r="L85" s="19" t="s">
        <v>313</v>
      </c>
      <c r="M85" s="13">
        <v>0</v>
      </c>
      <c r="N85" s="14">
        <v>1</v>
      </c>
      <c r="O85" s="13" t="s">
        <v>259</v>
      </c>
      <c r="P85" s="16">
        <v>23162000000</v>
      </c>
      <c r="Q85" s="16">
        <v>0</v>
      </c>
      <c r="R85" s="16">
        <v>0</v>
      </c>
    </row>
    <row r="86" spans="1:18" ht="15.75" customHeight="1" x14ac:dyDescent="0.25">
      <c r="G86" s="26">
        <f>SUM(G3:G85)</f>
        <v>11632133535493</v>
      </c>
    </row>
    <row r="87" spans="1:18" ht="15.75" customHeight="1" x14ac:dyDescent="0.25"/>
    <row r="88" spans="1:18" ht="15.75" customHeight="1" x14ac:dyDescent="0.25">
      <c r="D88" s="27"/>
    </row>
  </sheetData>
  <autoFilter ref="A2:XEH86" xr:uid="{00000000-0009-0000-0000-000000000000}"/>
  <pageMargins left="0.7" right="0.7" top="0.75" bottom="0.75" header="0" footer="0"/>
  <pageSetup orientation="landscape"/>
  <customProperties>
    <customPr name="_pios_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3"/>
  <sheetViews>
    <sheetView workbookViewId="0">
      <pane ySplit="1" topLeftCell="A32" activePane="bottomLeft" state="frozen"/>
      <selection activeCell="E101" sqref="E101"/>
      <selection pane="bottomLeft" activeCell="E101" sqref="E101"/>
    </sheetView>
  </sheetViews>
  <sheetFormatPr baseColWidth="10" defaultRowHeight="15" x14ac:dyDescent="0.25"/>
  <cols>
    <col min="7" max="7" width="17.85546875" bestFit="1" customWidth="1"/>
    <col min="8" max="13" width="0" hidden="1" customWidth="1"/>
    <col min="15" max="18" width="0" hidden="1" customWidth="1"/>
    <col min="19" max="32" width="17.28515625" customWidth="1"/>
  </cols>
  <sheetData>
    <row r="1" spans="1:32" ht="76.5" x14ac:dyDescent="0.25">
      <c r="A1" s="1" t="s">
        <v>0</v>
      </c>
      <c r="B1" s="2" t="s">
        <v>1</v>
      </c>
      <c r="C1" s="1" t="s">
        <v>2</v>
      </c>
      <c r="D1" s="2" t="s">
        <v>3</v>
      </c>
      <c r="E1" s="2" t="s">
        <v>4</v>
      </c>
      <c r="F1" s="3" t="s">
        <v>5</v>
      </c>
      <c r="G1" s="3" t="s">
        <v>6</v>
      </c>
      <c r="H1" s="4" t="s">
        <v>7</v>
      </c>
      <c r="I1" s="4" t="s">
        <v>8</v>
      </c>
      <c r="J1" s="3" t="s">
        <v>9</v>
      </c>
      <c r="K1" s="3" t="s">
        <v>10</v>
      </c>
      <c r="L1" s="3" t="s">
        <v>11</v>
      </c>
      <c r="M1" s="3" t="s">
        <v>12</v>
      </c>
      <c r="N1" s="2" t="s">
        <v>13</v>
      </c>
      <c r="O1" s="3" t="s">
        <v>14</v>
      </c>
      <c r="P1" s="5" t="s">
        <v>15</v>
      </c>
      <c r="Q1" s="5" t="s">
        <v>16</v>
      </c>
      <c r="R1" s="5" t="s">
        <v>17</v>
      </c>
      <c r="S1" s="41" t="s">
        <v>328</v>
      </c>
      <c r="T1" s="41" t="s">
        <v>329</v>
      </c>
      <c r="U1" s="41" t="s">
        <v>330</v>
      </c>
      <c r="V1" s="41" t="s">
        <v>331</v>
      </c>
      <c r="W1" s="41" t="s">
        <v>332</v>
      </c>
      <c r="X1" s="36" t="s">
        <v>321</v>
      </c>
      <c r="Y1" s="36" t="s">
        <v>322</v>
      </c>
      <c r="Z1" s="36" t="s">
        <v>323</v>
      </c>
      <c r="AA1" s="36" t="s">
        <v>324</v>
      </c>
      <c r="AB1" s="36" t="s">
        <v>325</v>
      </c>
      <c r="AC1" s="47" t="s">
        <v>319</v>
      </c>
      <c r="AD1" s="35" t="s">
        <v>326</v>
      </c>
      <c r="AE1" s="41" t="s">
        <v>327</v>
      </c>
      <c r="AF1" s="47" t="s">
        <v>320</v>
      </c>
    </row>
    <row r="2" spans="1:32" ht="371.25" x14ac:dyDescent="0.25">
      <c r="A2" s="6">
        <v>1</v>
      </c>
      <c r="B2" s="7" t="s">
        <v>18</v>
      </c>
      <c r="C2" s="6">
        <v>1</v>
      </c>
      <c r="D2" s="8" t="s">
        <v>19</v>
      </c>
      <c r="E2" s="9" t="s">
        <v>20</v>
      </c>
      <c r="F2" s="10" t="s">
        <v>21</v>
      </c>
      <c r="G2" s="11">
        <v>37462800000</v>
      </c>
      <c r="H2" s="9" t="s">
        <v>22</v>
      </c>
      <c r="I2" s="9" t="s">
        <v>23</v>
      </c>
      <c r="J2" s="10" t="s">
        <v>24</v>
      </c>
      <c r="K2" s="12" t="s">
        <v>25</v>
      </c>
      <c r="L2" s="12" t="s">
        <v>26</v>
      </c>
      <c r="M2" s="13">
        <v>0</v>
      </c>
      <c r="N2" s="14">
        <v>6</v>
      </c>
      <c r="O2" s="10" t="s">
        <v>27</v>
      </c>
      <c r="P2" s="15">
        <v>37462800000</v>
      </c>
      <c r="Q2" s="16">
        <v>0</v>
      </c>
      <c r="R2" s="15">
        <v>0</v>
      </c>
      <c r="S2" s="42"/>
      <c r="T2" s="42"/>
      <c r="U2" s="42"/>
      <c r="V2" s="42"/>
      <c r="W2" s="42">
        <f t="shared" ref="W2:W32" si="0">+S2+T2+U2+V2</f>
        <v>0</v>
      </c>
      <c r="X2" s="37"/>
      <c r="Y2" s="37"/>
      <c r="Z2" s="37"/>
      <c r="AA2" s="37"/>
      <c r="AB2" s="37">
        <f t="shared" ref="AB2:AB32" si="1">+X2+Y2+Z2+AA2</f>
        <v>0</v>
      </c>
      <c r="AC2" s="46"/>
      <c r="AD2" s="46"/>
      <c r="AE2" s="45">
        <v>0</v>
      </c>
    </row>
    <row r="3" spans="1:32" ht="281.25" x14ac:dyDescent="0.25">
      <c r="A3" s="6">
        <v>1</v>
      </c>
      <c r="B3" s="7" t="s">
        <v>18</v>
      </c>
      <c r="C3" s="6">
        <v>1</v>
      </c>
      <c r="D3" s="8" t="s">
        <v>19</v>
      </c>
      <c r="E3" s="9" t="s">
        <v>28</v>
      </c>
      <c r="F3" s="10" t="s">
        <v>29</v>
      </c>
      <c r="G3" s="11">
        <v>24075200000</v>
      </c>
      <c r="H3" s="9" t="s">
        <v>22</v>
      </c>
      <c r="I3" s="9" t="s">
        <v>23</v>
      </c>
      <c r="J3" s="10" t="s">
        <v>30</v>
      </c>
      <c r="K3" s="12" t="s">
        <v>31</v>
      </c>
      <c r="L3" s="12" t="s">
        <v>32</v>
      </c>
      <c r="M3" s="13">
        <v>2</v>
      </c>
      <c r="N3" s="14">
        <v>4</v>
      </c>
      <c r="O3" s="10" t="s">
        <v>33</v>
      </c>
      <c r="P3" s="16">
        <v>24075200000</v>
      </c>
      <c r="Q3" s="16">
        <v>0</v>
      </c>
      <c r="R3" s="16">
        <v>0</v>
      </c>
      <c r="S3" s="42"/>
      <c r="T3" s="42"/>
      <c r="U3" s="42"/>
      <c r="V3" s="42"/>
      <c r="W3" s="42">
        <f t="shared" si="0"/>
        <v>0</v>
      </c>
      <c r="X3" s="37"/>
      <c r="Y3" s="37"/>
      <c r="Z3" s="37"/>
      <c r="AA3" s="37"/>
      <c r="AB3" s="37">
        <f t="shared" si="1"/>
        <v>0</v>
      </c>
      <c r="AC3" s="46"/>
      <c r="AD3" s="46"/>
      <c r="AE3" s="45">
        <v>0</v>
      </c>
    </row>
    <row r="4" spans="1:32" ht="409.5" x14ac:dyDescent="0.25">
      <c r="A4" s="6">
        <v>1</v>
      </c>
      <c r="B4" s="7" t="s">
        <v>18</v>
      </c>
      <c r="C4" s="6">
        <v>1</v>
      </c>
      <c r="D4" s="8" t="s">
        <v>19</v>
      </c>
      <c r="E4" s="9" t="s">
        <v>34</v>
      </c>
      <c r="F4" s="10" t="s">
        <v>35</v>
      </c>
      <c r="G4" s="11">
        <v>35000000000</v>
      </c>
      <c r="H4" s="9" t="s">
        <v>22</v>
      </c>
      <c r="I4" s="9" t="s">
        <v>23</v>
      </c>
      <c r="J4" s="10" t="s">
        <v>36</v>
      </c>
      <c r="K4" s="12" t="s">
        <v>37</v>
      </c>
      <c r="L4" s="12" t="s">
        <v>38</v>
      </c>
      <c r="M4" s="13">
        <v>5983</v>
      </c>
      <c r="N4" s="14">
        <v>15000</v>
      </c>
      <c r="O4" s="10" t="s">
        <v>39</v>
      </c>
      <c r="P4" s="16">
        <v>35000000000</v>
      </c>
      <c r="Q4" s="16">
        <v>0</v>
      </c>
      <c r="R4" s="16">
        <v>0</v>
      </c>
      <c r="S4" s="42"/>
      <c r="T4" s="42"/>
      <c r="U4" s="42"/>
      <c r="V4" s="42"/>
      <c r="W4" s="42">
        <f t="shared" si="0"/>
        <v>0</v>
      </c>
      <c r="X4" s="37"/>
      <c r="Y4" s="37"/>
      <c r="Z4" s="37"/>
      <c r="AA4" s="37"/>
      <c r="AB4" s="37">
        <f t="shared" si="1"/>
        <v>0</v>
      </c>
      <c r="AC4" s="46"/>
      <c r="AD4" s="46"/>
      <c r="AE4" s="45">
        <v>0</v>
      </c>
    </row>
    <row r="5" spans="1:32" ht="409.5" x14ac:dyDescent="0.25">
      <c r="A5" s="6">
        <v>1</v>
      </c>
      <c r="B5" s="7" t="s">
        <v>18</v>
      </c>
      <c r="C5" s="6">
        <v>1</v>
      </c>
      <c r="D5" s="8" t="s">
        <v>19</v>
      </c>
      <c r="E5" s="9" t="s">
        <v>40</v>
      </c>
      <c r="F5" s="10" t="s">
        <v>41</v>
      </c>
      <c r="G5" s="11">
        <v>31000000000</v>
      </c>
      <c r="H5" s="9" t="s">
        <v>22</v>
      </c>
      <c r="I5" s="9" t="s">
        <v>23</v>
      </c>
      <c r="J5" s="10" t="s">
        <v>42</v>
      </c>
      <c r="K5" s="12" t="s">
        <v>43</v>
      </c>
      <c r="L5" s="12" t="s">
        <v>44</v>
      </c>
      <c r="M5" s="13">
        <v>101</v>
      </c>
      <c r="N5" s="14">
        <v>120</v>
      </c>
      <c r="O5" s="10" t="s">
        <v>45</v>
      </c>
      <c r="P5" s="16">
        <v>15000000000</v>
      </c>
      <c r="Q5" s="16">
        <v>16000000000</v>
      </c>
      <c r="R5" s="16">
        <v>0</v>
      </c>
      <c r="S5" s="42"/>
      <c r="T5" s="42"/>
      <c r="U5" s="42"/>
      <c r="V5" s="42"/>
      <c r="W5" s="42">
        <f t="shared" si="0"/>
        <v>0</v>
      </c>
      <c r="X5" s="37"/>
      <c r="Y5" s="37"/>
      <c r="Z5" s="37"/>
      <c r="AA5" s="37"/>
      <c r="AB5" s="37">
        <f t="shared" si="1"/>
        <v>0</v>
      </c>
      <c r="AC5" s="46"/>
      <c r="AD5" s="46"/>
      <c r="AE5" s="45">
        <v>0</v>
      </c>
    </row>
    <row r="6" spans="1:32" ht="409.5" x14ac:dyDescent="0.25">
      <c r="A6" s="6">
        <v>1</v>
      </c>
      <c r="B6" s="7" t="s">
        <v>18</v>
      </c>
      <c r="C6" s="6">
        <v>2</v>
      </c>
      <c r="D6" s="8" t="s">
        <v>46</v>
      </c>
      <c r="E6" s="9" t="s">
        <v>47</v>
      </c>
      <c r="F6" s="10" t="s">
        <v>48</v>
      </c>
      <c r="G6" s="11">
        <v>35000000000</v>
      </c>
      <c r="H6" s="9" t="s">
        <v>22</v>
      </c>
      <c r="I6" s="9" t="s">
        <v>23</v>
      </c>
      <c r="J6" s="10" t="s">
        <v>49</v>
      </c>
      <c r="K6" s="12" t="s">
        <v>50</v>
      </c>
      <c r="L6" s="12" t="s">
        <v>51</v>
      </c>
      <c r="M6" s="13">
        <v>16270</v>
      </c>
      <c r="N6" s="14">
        <v>40000</v>
      </c>
      <c r="O6" s="10" t="s">
        <v>52</v>
      </c>
      <c r="P6" s="16">
        <v>35000000000</v>
      </c>
      <c r="Q6" s="16">
        <v>0</v>
      </c>
      <c r="R6" s="16">
        <v>0</v>
      </c>
      <c r="S6" s="42"/>
      <c r="T6" s="42"/>
      <c r="U6" s="42"/>
      <c r="V6" s="42"/>
      <c r="W6" s="42">
        <f t="shared" si="0"/>
        <v>0</v>
      </c>
      <c r="X6" s="37"/>
      <c r="Y6" s="37"/>
      <c r="Z6" s="37"/>
      <c r="AA6" s="37"/>
      <c r="AB6" s="37">
        <f t="shared" si="1"/>
        <v>0</v>
      </c>
      <c r="AC6" s="46"/>
      <c r="AD6" s="46"/>
      <c r="AE6" s="45">
        <v>0</v>
      </c>
    </row>
    <row r="7" spans="1:32" ht="409.5" x14ac:dyDescent="0.25">
      <c r="A7" s="6">
        <v>1</v>
      </c>
      <c r="B7" s="7" t="s">
        <v>18</v>
      </c>
      <c r="C7" s="6">
        <v>6</v>
      </c>
      <c r="D7" s="8" t="s">
        <v>53</v>
      </c>
      <c r="E7" s="9" t="s">
        <v>61</v>
      </c>
      <c r="F7" s="10" t="s">
        <v>62</v>
      </c>
      <c r="G7" s="11">
        <v>20000000000</v>
      </c>
      <c r="H7" s="9" t="s">
        <v>22</v>
      </c>
      <c r="I7" s="9" t="s">
        <v>23</v>
      </c>
      <c r="J7" s="10" t="s">
        <v>63</v>
      </c>
      <c r="K7" s="12" t="s">
        <v>64</v>
      </c>
      <c r="L7" s="12" t="s">
        <v>65</v>
      </c>
      <c r="M7" s="13"/>
      <c r="N7" s="14">
        <v>400</v>
      </c>
      <c r="O7" s="10"/>
      <c r="P7" s="16">
        <v>20000000000</v>
      </c>
      <c r="Q7" s="16">
        <v>0</v>
      </c>
      <c r="R7" s="16">
        <v>0</v>
      </c>
      <c r="S7" s="42"/>
      <c r="T7" s="42"/>
      <c r="U7" s="42"/>
      <c r="V7" s="42"/>
      <c r="W7" s="42">
        <f t="shared" si="0"/>
        <v>0</v>
      </c>
      <c r="X7" s="37"/>
      <c r="Y7" s="37"/>
      <c r="Z7" s="37"/>
      <c r="AA7" s="37"/>
      <c r="AB7" s="37">
        <f t="shared" si="1"/>
        <v>0</v>
      </c>
      <c r="AC7" s="46"/>
      <c r="AD7" s="46"/>
      <c r="AE7" s="45">
        <v>0</v>
      </c>
    </row>
    <row r="8" spans="1:32" ht="321.75" x14ac:dyDescent="0.25">
      <c r="A8" s="6">
        <v>1</v>
      </c>
      <c r="B8" s="7" t="s">
        <v>18</v>
      </c>
      <c r="C8" s="6">
        <v>8</v>
      </c>
      <c r="D8" s="8" t="s">
        <v>85</v>
      </c>
      <c r="E8" s="9" t="s">
        <v>86</v>
      </c>
      <c r="F8" s="10" t="s">
        <v>87</v>
      </c>
      <c r="G8" s="11">
        <v>18657200000</v>
      </c>
      <c r="H8" s="9" t="s">
        <v>22</v>
      </c>
      <c r="I8" s="9" t="s">
        <v>23</v>
      </c>
      <c r="J8" s="10" t="s">
        <v>30</v>
      </c>
      <c r="K8" s="12" t="s">
        <v>88</v>
      </c>
      <c r="L8" s="12" t="s">
        <v>89</v>
      </c>
      <c r="M8" s="13">
        <v>418</v>
      </c>
      <c r="N8" s="14">
        <v>4000</v>
      </c>
      <c r="O8" s="10" t="s">
        <v>90</v>
      </c>
      <c r="P8" s="16">
        <v>18657200000</v>
      </c>
      <c r="Q8" s="16">
        <v>0</v>
      </c>
      <c r="R8" s="16">
        <v>0</v>
      </c>
      <c r="S8" s="42"/>
      <c r="T8" s="42"/>
      <c r="U8" s="42"/>
      <c r="V8" s="42"/>
      <c r="W8" s="42">
        <f t="shared" si="0"/>
        <v>0</v>
      </c>
      <c r="X8" s="37"/>
      <c r="Y8" s="37"/>
      <c r="Z8" s="37"/>
      <c r="AA8" s="37"/>
      <c r="AB8" s="37">
        <f t="shared" si="1"/>
        <v>0</v>
      </c>
      <c r="AC8" s="46"/>
      <c r="AD8" s="46"/>
      <c r="AE8" s="45">
        <v>0</v>
      </c>
    </row>
    <row r="9" spans="1:32" ht="409.5" x14ac:dyDescent="0.25">
      <c r="A9" s="6">
        <v>2</v>
      </c>
      <c r="B9" s="7" t="s">
        <v>91</v>
      </c>
      <c r="C9" s="6">
        <v>15</v>
      </c>
      <c r="D9" s="8" t="s">
        <v>92</v>
      </c>
      <c r="E9" s="9" t="s">
        <v>114</v>
      </c>
      <c r="F9" s="10" t="s">
        <v>115</v>
      </c>
      <c r="G9" s="11">
        <v>56314000000</v>
      </c>
      <c r="H9" s="9" t="s">
        <v>22</v>
      </c>
      <c r="I9" s="9" t="s">
        <v>23</v>
      </c>
      <c r="J9" s="10"/>
      <c r="K9" s="12" t="s">
        <v>116</v>
      </c>
      <c r="L9" s="12" t="s">
        <v>117</v>
      </c>
      <c r="M9" s="13" t="s">
        <v>110</v>
      </c>
      <c r="N9" s="14">
        <v>414</v>
      </c>
      <c r="O9" s="10" t="s">
        <v>110</v>
      </c>
      <c r="P9" s="16">
        <v>55995586758</v>
      </c>
      <c r="Q9" s="16">
        <v>0</v>
      </c>
      <c r="R9" s="16">
        <v>0</v>
      </c>
      <c r="S9" s="42"/>
      <c r="T9" s="42"/>
      <c r="U9" s="42"/>
      <c r="V9" s="42"/>
      <c r="W9" s="42">
        <f t="shared" si="0"/>
        <v>0</v>
      </c>
      <c r="X9" s="37"/>
      <c r="Y9" s="37"/>
      <c r="Z9" s="37"/>
      <c r="AA9" s="37"/>
      <c r="AB9" s="37">
        <f t="shared" si="1"/>
        <v>0</v>
      </c>
      <c r="AC9" s="46"/>
      <c r="AD9" s="46"/>
      <c r="AE9" s="45">
        <v>0</v>
      </c>
    </row>
    <row r="10" spans="1:32" ht="409.5" x14ac:dyDescent="0.25">
      <c r="A10" s="6">
        <v>2</v>
      </c>
      <c r="B10" s="7" t="s">
        <v>91</v>
      </c>
      <c r="C10" s="6">
        <v>15</v>
      </c>
      <c r="D10" s="8" t="s">
        <v>92</v>
      </c>
      <c r="E10" s="9" t="s">
        <v>124</v>
      </c>
      <c r="F10" s="10" t="s">
        <v>125</v>
      </c>
      <c r="G10" s="11">
        <v>38000000000</v>
      </c>
      <c r="H10" s="9" t="s">
        <v>22</v>
      </c>
      <c r="I10" s="9" t="s">
        <v>23</v>
      </c>
      <c r="J10" s="10"/>
      <c r="K10" s="12" t="s">
        <v>126</v>
      </c>
      <c r="L10" s="12" t="s">
        <v>127</v>
      </c>
      <c r="M10" s="13" t="s">
        <v>72</v>
      </c>
      <c r="N10" s="14">
        <v>264</v>
      </c>
      <c r="O10" s="10" t="s">
        <v>72</v>
      </c>
      <c r="P10" s="16">
        <v>20000000000</v>
      </c>
      <c r="Q10" s="16">
        <v>18000000000</v>
      </c>
      <c r="R10" s="16">
        <v>0</v>
      </c>
      <c r="S10" s="42"/>
      <c r="T10" s="42"/>
      <c r="U10" s="42"/>
      <c r="V10" s="42"/>
      <c r="W10" s="42">
        <f t="shared" si="0"/>
        <v>0</v>
      </c>
      <c r="X10" s="37"/>
      <c r="Y10" s="37"/>
      <c r="Z10" s="37"/>
      <c r="AA10" s="37"/>
      <c r="AB10" s="37">
        <f t="shared" si="1"/>
        <v>0</v>
      </c>
      <c r="AC10" s="46"/>
      <c r="AD10" s="46"/>
      <c r="AE10" s="45">
        <v>0</v>
      </c>
    </row>
    <row r="11" spans="1:32" ht="371.25" x14ac:dyDescent="0.25">
      <c r="A11" s="6">
        <v>2</v>
      </c>
      <c r="B11" s="7" t="s">
        <v>91</v>
      </c>
      <c r="C11" s="6">
        <v>15</v>
      </c>
      <c r="D11" s="8" t="s">
        <v>92</v>
      </c>
      <c r="E11" s="9" t="s">
        <v>131</v>
      </c>
      <c r="F11" s="10" t="s">
        <v>132</v>
      </c>
      <c r="G11" s="11">
        <v>480000000</v>
      </c>
      <c r="H11" s="9" t="s">
        <v>22</v>
      </c>
      <c r="I11" s="9" t="s">
        <v>23</v>
      </c>
      <c r="J11" s="10"/>
      <c r="K11" s="12" t="s">
        <v>133</v>
      </c>
      <c r="L11" s="12" t="s">
        <v>134</v>
      </c>
      <c r="M11" s="13">
        <v>3</v>
      </c>
      <c r="N11" s="14">
        <v>1</v>
      </c>
      <c r="O11" s="10" t="s">
        <v>75</v>
      </c>
      <c r="P11" s="16">
        <v>480000000</v>
      </c>
      <c r="Q11" s="16">
        <v>0</v>
      </c>
      <c r="R11" s="16">
        <v>0</v>
      </c>
      <c r="S11" s="42"/>
      <c r="T11" s="42"/>
      <c r="U11" s="42"/>
      <c r="V11" s="42"/>
      <c r="W11" s="42">
        <f t="shared" si="0"/>
        <v>0</v>
      </c>
      <c r="X11" s="37"/>
      <c r="Y11" s="37"/>
      <c r="Z11" s="37"/>
      <c r="AA11" s="37"/>
      <c r="AB11" s="37">
        <f t="shared" si="1"/>
        <v>0</v>
      </c>
      <c r="AC11" s="46"/>
      <c r="AD11" s="46"/>
      <c r="AE11" s="45">
        <v>0</v>
      </c>
    </row>
    <row r="12" spans="1:32" ht="409.5" x14ac:dyDescent="0.25">
      <c r="A12" s="6">
        <v>2</v>
      </c>
      <c r="B12" s="7" t="s">
        <v>91</v>
      </c>
      <c r="C12" s="6">
        <v>15</v>
      </c>
      <c r="D12" s="8" t="s">
        <v>92</v>
      </c>
      <c r="E12" s="9" t="s">
        <v>136</v>
      </c>
      <c r="F12" s="10" t="s">
        <v>137</v>
      </c>
      <c r="G12" s="11">
        <v>24000000000</v>
      </c>
      <c r="H12" s="9" t="s">
        <v>22</v>
      </c>
      <c r="I12" s="9" t="s">
        <v>23</v>
      </c>
      <c r="J12" s="10" t="s">
        <v>138</v>
      </c>
      <c r="K12" s="12" t="s">
        <v>139</v>
      </c>
      <c r="L12" s="12" t="s">
        <v>140</v>
      </c>
      <c r="M12" s="13">
        <v>3</v>
      </c>
      <c r="N12" s="14">
        <v>2</v>
      </c>
      <c r="O12" s="10" t="s">
        <v>141</v>
      </c>
      <c r="P12" s="16">
        <v>24000000000</v>
      </c>
      <c r="Q12" s="16">
        <v>0</v>
      </c>
      <c r="R12" s="16">
        <v>0</v>
      </c>
      <c r="S12" s="42"/>
      <c r="T12" s="42"/>
      <c r="U12" s="42"/>
      <c r="V12" s="42"/>
      <c r="W12" s="42">
        <f t="shared" si="0"/>
        <v>0</v>
      </c>
      <c r="X12" s="37"/>
      <c r="Y12" s="37"/>
      <c r="Z12" s="37"/>
      <c r="AA12" s="37"/>
      <c r="AB12" s="37">
        <f t="shared" si="1"/>
        <v>0</v>
      </c>
      <c r="AC12" s="46"/>
      <c r="AD12" s="46"/>
      <c r="AE12" s="45">
        <v>0</v>
      </c>
    </row>
    <row r="13" spans="1:32" ht="191.25" x14ac:dyDescent="0.25">
      <c r="A13" s="6">
        <v>2</v>
      </c>
      <c r="B13" s="7" t="s">
        <v>91</v>
      </c>
      <c r="C13" s="6">
        <v>15</v>
      </c>
      <c r="D13" s="8" t="s">
        <v>92</v>
      </c>
      <c r="E13" s="9" t="s">
        <v>143</v>
      </c>
      <c r="F13" s="10" t="s">
        <v>144</v>
      </c>
      <c r="G13" s="11">
        <v>605109000000</v>
      </c>
      <c r="H13" s="9" t="s">
        <v>22</v>
      </c>
      <c r="I13" s="9" t="s">
        <v>23</v>
      </c>
      <c r="J13" s="10"/>
      <c r="K13" s="19" t="s">
        <v>145</v>
      </c>
      <c r="L13" s="19" t="s">
        <v>146</v>
      </c>
      <c r="M13" s="13">
        <v>16899938</v>
      </c>
      <c r="N13" s="14">
        <v>19000000</v>
      </c>
      <c r="O13" s="12" t="s">
        <v>147</v>
      </c>
      <c r="P13" s="16">
        <v>478150479000</v>
      </c>
      <c r="Q13" s="16">
        <v>126958521000</v>
      </c>
      <c r="R13" s="16">
        <v>0</v>
      </c>
      <c r="S13" s="42"/>
      <c r="T13" s="42"/>
      <c r="U13" s="42"/>
      <c r="V13" s="42"/>
      <c r="W13" s="42">
        <f t="shared" si="0"/>
        <v>0</v>
      </c>
      <c r="X13" s="37"/>
      <c r="Y13" s="37"/>
      <c r="Z13" s="37"/>
      <c r="AA13" s="37"/>
      <c r="AB13" s="37">
        <f t="shared" si="1"/>
        <v>0</v>
      </c>
      <c r="AC13" s="46"/>
      <c r="AD13" s="46"/>
      <c r="AE13" s="45">
        <v>0</v>
      </c>
    </row>
    <row r="14" spans="1:32" ht="409.5" x14ac:dyDescent="0.25">
      <c r="A14" s="6">
        <v>2</v>
      </c>
      <c r="B14" s="7" t="s">
        <v>91</v>
      </c>
      <c r="C14" s="6">
        <v>15</v>
      </c>
      <c r="D14" s="8" t="s">
        <v>92</v>
      </c>
      <c r="E14" s="9" t="s">
        <v>148</v>
      </c>
      <c r="F14" s="10" t="s">
        <v>149</v>
      </c>
      <c r="G14" s="11">
        <v>21000000000</v>
      </c>
      <c r="H14" s="9" t="s">
        <v>22</v>
      </c>
      <c r="I14" s="9" t="s">
        <v>23</v>
      </c>
      <c r="J14" s="10" t="s">
        <v>150</v>
      </c>
      <c r="K14" s="19" t="s">
        <v>151</v>
      </c>
      <c r="L14" s="19" t="s">
        <v>152</v>
      </c>
      <c r="M14" s="13">
        <v>0</v>
      </c>
      <c r="N14" s="14">
        <v>100</v>
      </c>
      <c r="O14" s="10" t="s">
        <v>72</v>
      </c>
      <c r="P14" s="16">
        <v>21000000000</v>
      </c>
      <c r="Q14" s="16">
        <v>0</v>
      </c>
      <c r="R14" s="16">
        <v>0</v>
      </c>
      <c r="S14" s="42"/>
      <c r="T14" s="42"/>
      <c r="U14" s="42"/>
      <c r="V14" s="42"/>
      <c r="W14" s="42">
        <f t="shared" si="0"/>
        <v>0</v>
      </c>
      <c r="X14" s="37"/>
      <c r="Y14" s="37"/>
      <c r="Z14" s="37"/>
      <c r="AA14" s="37"/>
      <c r="AB14" s="37">
        <f t="shared" si="1"/>
        <v>0</v>
      </c>
      <c r="AC14" s="46"/>
      <c r="AD14" s="46"/>
      <c r="AE14" s="45">
        <v>0</v>
      </c>
    </row>
    <row r="15" spans="1:32" ht="409.5" x14ac:dyDescent="0.25">
      <c r="A15" s="6">
        <v>2</v>
      </c>
      <c r="B15" s="7" t="s">
        <v>91</v>
      </c>
      <c r="C15" s="6">
        <v>15</v>
      </c>
      <c r="D15" s="8" t="s">
        <v>92</v>
      </c>
      <c r="E15" s="9" t="s">
        <v>156</v>
      </c>
      <c r="F15" s="10" t="s">
        <v>157</v>
      </c>
      <c r="G15" s="11">
        <v>13100000000</v>
      </c>
      <c r="H15" s="9" t="s">
        <v>22</v>
      </c>
      <c r="I15" s="9" t="s">
        <v>23</v>
      </c>
      <c r="J15" s="10" t="s">
        <v>158</v>
      </c>
      <c r="K15" s="19" t="s">
        <v>159</v>
      </c>
      <c r="L15" s="19" t="s">
        <v>160</v>
      </c>
      <c r="M15" s="13"/>
      <c r="N15" s="14">
        <v>20</v>
      </c>
      <c r="O15" s="10"/>
      <c r="P15" s="16">
        <v>13100000000</v>
      </c>
      <c r="Q15" s="16">
        <v>0</v>
      </c>
      <c r="R15" s="16">
        <v>0</v>
      </c>
      <c r="S15" s="42"/>
      <c r="T15" s="42"/>
      <c r="U15" s="42"/>
      <c r="V15" s="42"/>
      <c r="W15" s="42">
        <f t="shared" si="0"/>
        <v>0</v>
      </c>
      <c r="X15" s="37"/>
      <c r="Y15" s="37"/>
      <c r="Z15" s="37"/>
      <c r="AA15" s="37"/>
      <c r="AB15" s="37">
        <f t="shared" si="1"/>
        <v>0</v>
      </c>
      <c r="AC15" s="46"/>
      <c r="AD15" s="46"/>
      <c r="AE15" s="45">
        <v>0</v>
      </c>
    </row>
    <row r="16" spans="1:32" ht="178.5" x14ac:dyDescent="0.25">
      <c r="A16" s="6">
        <v>2</v>
      </c>
      <c r="B16" s="7" t="s">
        <v>91</v>
      </c>
      <c r="C16" s="6">
        <v>15</v>
      </c>
      <c r="D16" s="8" t="s">
        <v>92</v>
      </c>
      <c r="E16" s="9" t="s">
        <v>162</v>
      </c>
      <c r="F16" s="10" t="s">
        <v>163</v>
      </c>
      <c r="G16" s="11">
        <v>27476000000</v>
      </c>
      <c r="H16" s="9" t="s">
        <v>22</v>
      </c>
      <c r="I16" s="9" t="s">
        <v>23</v>
      </c>
      <c r="J16" s="10" t="s">
        <v>164</v>
      </c>
      <c r="K16" s="19" t="s">
        <v>165</v>
      </c>
      <c r="L16" s="19" t="s">
        <v>166</v>
      </c>
      <c r="M16" s="13">
        <v>859</v>
      </c>
      <c r="N16" s="14">
        <v>400</v>
      </c>
      <c r="O16" s="10" t="s">
        <v>167</v>
      </c>
      <c r="P16" s="16">
        <v>0</v>
      </c>
      <c r="Q16" s="16">
        <v>0</v>
      </c>
      <c r="R16" s="16">
        <v>27476000000</v>
      </c>
      <c r="S16" s="42"/>
      <c r="T16" s="42"/>
      <c r="U16" s="42"/>
      <c r="V16" s="42"/>
      <c r="W16" s="42">
        <f t="shared" si="0"/>
        <v>0</v>
      </c>
      <c r="X16" s="37"/>
      <c r="Y16" s="37"/>
      <c r="Z16" s="37"/>
      <c r="AA16" s="37"/>
      <c r="AB16" s="37">
        <f t="shared" si="1"/>
        <v>0</v>
      </c>
      <c r="AC16" s="46"/>
      <c r="AD16" s="46"/>
      <c r="AE16" s="45">
        <v>0</v>
      </c>
    </row>
    <row r="17" spans="1:31" ht="236.25" x14ac:dyDescent="0.25">
      <c r="A17" s="6">
        <v>2</v>
      </c>
      <c r="B17" s="7" t="s">
        <v>91</v>
      </c>
      <c r="C17" s="6">
        <v>15</v>
      </c>
      <c r="D17" s="8" t="s">
        <v>92</v>
      </c>
      <c r="E17" s="9" t="s">
        <v>168</v>
      </c>
      <c r="F17" s="10" t="s">
        <v>169</v>
      </c>
      <c r="G17" s="11">
        <v>208792066400</v>
      </c>
      <c r="H17" s="9" t="s">
        <v>22</v>
      </c>
      <c r="I17" s="9" t="s">
        <v>23</v>
      </c>
      <c r="J17" s="10" t="s">
        <v>170</v>
      </c>
      <c r="K17" s="19" t="s">
        <v>171</v>
      </c>
      <c r="L17" s="19" t="s">
        <v>172</v>
      </c>
      <c r="M17" s="13" t="s">
        <v>173</v>
      </c>
      <c r="N17" s="14">
        <v>2665</v>
      </c>
      <c r="O17" s="10" t="s">
        <v>174</v>
      </c>
      <c r="P17" s="16">
        <v>155620603450</v>
      </c>
      <c r="Q17" s="16">
        <v>0</v>
      </c>
      <c r="R17" s="22">
        <v>53171462950</v>
      </c>
      <c r="S17" s="42"/>
      <c r="T17" s="42"/>
      <c r="U17" s="42"/>
      <c r="V17" s="42"/>
      <c r="W17" s="42">
        <f t="shared" si="0"/>
        <v>0</v>
      </c>
      <c r="X17" s="37"/>
      <c r="Y17" s="37"/>
      <c r="Z17" s="37"/>
      <c r="AA17" s="37"/>
      <c r="AB17" s="37">
        <f t="shared" si="1"/>
        <v>0</v>
      </c>
      <c r="AC17" s="46"/>
      <c r="AD17" s="46"/>
      <c r="AE17" s="45">
        <v>0</v>
      </c>
    </row>
    <row r="18" spans="1:31" ht="409.5" x14ac:dyDescent="0.25">
      <c r="A18" s="6">
        <v>2</v>
      </c>
      <c r="B18" s="7" t="s">
        <v>91</v>
      </c>
      <c r="C18" s="6">
        <v>15</v>
      </c>
      <c r="D18" s="8" t="s">
        <v>92</v>
      </c>
      <c r="E18" s="9" t="s">
        <v>179</v>
      </c>
      <c r="F18" s="10" t="s">
        <v>180</v>
      </c>
      <c r="G18" s="11">
        <v>35000000000</v>
      </c>
      <c r="H18" s="9" t="s">
        <v>22</v>
      </c>
      <c r="I18" s="9" t="s">
        <v>23</v>
      </c>
      <c r="J18" s="10" t="s">
        <v>181</v>
      </c>
      <c r="K18" s="19" t="s">
        <v>182</v>
      </c>
      <c r="L18" s="19" t="s">
        <v>183</v>
      </c>
      <c r="M18" s="13" t="s">
        <v>72</v>
      </c>
      <c r="N18" s="14">
        <v>1</v>
      </c>
      <c r="O18" s="10" t="s">
        <v>72</v>
      </c>
      <c r="P18" s="16">
        <v>35000000000</v>
      </c>
      <c r="Q18" s="16">
        <v>0</v>
      </c>
      <c r="R18" s="16">
        <v>0</v>
      </c>
      <c r="S18" s="42"/>
      <c r="T18" s="42"/>
      <c r="U18" s="42"/>
      <c r="V18" s="42"/>
      <c r="W18" s="42">
        <f t="shared" si="0"/>
        <v>0</v>
      </c>
      <c r="X18" s="37"/>
      <c r="Y18" s="37"/>
      <c r="Z18" s="37"/>
      <c r="AA18" s="37"/>
      <c r="AB18" s="37">
        <f t="shared" si="1"/>
        <v>0</v>
      </c>
      <c r="AC18" s="46"/>
      <c r="AD18" s="46"/>
      <c r="AE18" s="45">
        <v>0</v>
      </c>
    </row>
    <row r="19" spans="1:31" ht="96" x14ac:dyDescent="0.25">
      <c r="A19" s="6">
        <v>2</v>
      </c>
      <c r="B19" s="7" t="s">
        <v>91</v>
      </c>
      <c r="C19" s="6">
        <v>15</v>
      </c>
      <c r="D19" s="8" t="s">
        <v>92</v>
      </c>
      <c r="E19" s="9" t="s">
        <v>184</v>
      </c>
      <c r="F19" s="10" t="s">
        <v>185</v>
      </c>
      <c r="G19" s="11">
        <v>15000000000</v>
      </c>
      <c r="H19" s="9" t="s">
        <v>22</v>
      </c>
      <c r="I19" s="9" t="s">
        <v>23</v>
      </c>
      <c r="J19" s="10" t="s">
        <v>186</v>
      </c>
      <c r="K19" s="19" t="s">
        <v>187</v>
      </c>
      <c r="L19" s="19" t="s">
        <v>188</v>
      </c>
      <c r="M19" s="13" t="s">
        <v>72</v>
      </c>
      <c r="N19" s="14">
        <v>1</v>
      </c>
      <c r="O19" s="10" t="s">
        <v>72</v>
      </c>
      <c r="P19" s="16">
        <v>15000000000</v>
      </c>
      <c r="Q19" s="16">
        <v>0</v>
      </c>
      <c r="R19" s="16">
        <v>0</v>
      </c>
      <c r="S19" s="42"/>
      <c r="T19" s="42"/>
      <c r="U19" s="42"/>
      <c r="V19" s="42"/>
      <c r="W19" s="42">
        <f t="shared" si="0"/>
        <v>0</v>
      </c>
      <c r="X19" s="37"/>
      <c r="Y19" s="37"/>
      <c r="Z19" s="37"/>
      <c r="AA19" s="37"/>
      <c r="AB19" s="37">
        <f t="shared" si="1"/>
        <v>0</v>
      </c>
      <c r="AC19" s="46"/>
      <c r="AD19" s="46"/>
      <c r="AE19" s="45">
        <v>0</v>
      </c>
    </row>
    <row r="20" spans="1:31" ht="409.5" x14ac:dyDescent="0.25">
      <c r="A20" s="6">
        <v>3</v>
      </c>
      <c r="B20" s="7" t="s">
        <v>189</v>
      </c>
      <c r="C20" s="6">
        <v>17</v>
      </c>
      <c r="D20" s="8" t="s">
        <v>190</v>
      </c>
      <c r="E20" s="9" t="s">
        <v>191</v>
      </c>
      <c r="F20" s="10" t="s">
        <v>192</v>
      </c>
      <c r="G20" s="11">
        <v>9956337626</v>
      </c>
      <c r="H20" s="9" t="s">
        <v>22</v>
      </c>
      <c r="I20" s="9" t="s">
        <v>23</v>
      </c>
      <c r="J20" s="10" t="s">
        <v>193</v>
      </c>
      <c r="K20" s="19" t="s">
        <v>194</v>
      </c>
      <c r="L20" s="19" t="s">
        <v>195</v>
      </c>
      <c r="M20" s="13">
        <v>290079</v>
      </c>
      <c r="N20" s="14">
        <v>26900</v>
      </c>
      <c r="O20" s="10" t="s">
        <v>196</v>
      </c>
      <c r="P20" s="16">
        <v>9956337626</v>
      </c>
      <c r="Q20" s="16">
        <v>0</v>
      </c>
      <c r="R20" s="16">
        <v>0</v>
      </c>
      <c r="S20" s="42"/>
      <c r="T20" s="42"/>
      <c r="U20" s="42"/>
      <c r="V20" s="42"/>
      <c r="W20" s="42">
        <f t="shared" si="0"/>
        <v>0</v>
      </c>
      <c r="X20" s="37"/>
      <c r="Y20" s="37"/>
      <c r="Z20" s="37"/>
      <c r="AA20" s="37"/>
      <c r="AB20" s="37">
        <f t="shared" si="1"/>
        <v>0</v>
      </c>
      <c r="AC20" s="46"/>
      <c r="AD20" s="46"/>
      <c r="AE20" s="45">
        <v>0</v>
      </c>
    </row>
    <row r="21" spans="1:31" ht="409.5" x14ac:dyDescent="0.25">
      <c r="A21" s="6">
        <v>3</v>
      </c>
      <c r="B21" s="7" t="s">
        <v>189</v>
      </c>
      <c r="C21" s="6">
        <v>17</v>
      </c>
      <c r="D21" s="8" t="s">
        <v>190</v>
      </c>
      <c r="E21" s="9" t="s">
        <v>201</v>
      </c>
      <c r="F21" s="10" t="s">
        <v>202</v>
      </c>
      <c r="G21" s="11">
        <v>9956541500</v>
      </c>
      <c r="H21" s="9" t="s">
        <v>22</v>
      </c>
      <c r="I21" s="9" t="s">
        <v>23</v>
      </c>
      <c r="J21" s="10" t="s">
        <v>203</v>
      </c>
      <c r="K21" s="19" t="s">
        <v>204</v>
      </c>
      <c r="L21" s="19" t="s">
        <v>205</v>
      </c>
      <c r="M21" s="13">
        <v>136247</v>
      </c>
      <c r="N21" s="14">
        <v>65000</v>
      </c>
      <c r="O21" s="10" t="s">
        <v>196</v>
      </c>
      <c r="P21" s="16">
        <v>9956541500</v>
      </c>
      <c r="Q21" s="16">
        <v>0</v>
      </c>
      <c r="R21" s="16">
        <v>0</v>
      </c>
      <c r="S21" s="42"/>
      <c r="T21" s="42"/>
      <c r="U21" s="42"/>
      <c r="V21" s="42"/>
      <c r="W21" s="42">
        <f t="shared" si="0"/>
        <v>0</v>
      </c>
      <c r="X21" s="37"/>
      <c r="Y21" s="37"/>
      <c r="Z21" s="37"/>
      <c r="AA21" s="37"/>
      <c r="AB21" s="37">
        <f t="shared" si="1"/>
        <v>0</v>
      </c>
      <c r="AC21" s="46"/>
      <c r="AD21" s="46"/>
      <c r="AE21" s="45">
        <v>0</v>
      </c>
    </row>
    <row r="22" spans="1:31" ht="409.5" x14ac:dyDescent="0.25">
      <c r="A22" s="6">
        <v>3</v>
      </c>
      <c r="B22" s="7" t="s">
        <v>189</v>
      </c>
      <c r="C22" s="6">
        <v>17</v>
      </c>
      <c r="D22" s="8" t="s">
        <v>190</v>
      </c>
      <c r="E22" s="9" t="s">
        <v>210</v>
      </c>
      <c r="F22" s="10" t="s">
        <v>211</v>
      </c>
      <c r="G22" s="11">
        <v>299577000000</v>
      </c>
      <c r="H22" s="9" t="s">
        <v>22</v>
      </c>
      <c r="I22" s="9" t="s">
        <v>23</v>
      </c>
      <c r="J22" s="10" t="s">
        <v>212</v>
      </c>
      <c r="K22" s="20" t="s">
        <v>213</v>
      </c>
      <c r="L22" s="19" t="s">
        <v>214</v>
      </c>
      <c r="M22" s="13">
        <v>0</v>
      </c>
      <c r="N22" s="14">
        <v>27100</v>
      </c>
      <c r="O22" s="10"/>
      <c r="P22" s="16">
        <v>299577000000</v>
      </c>
      <c r="Q22" s="16"/>
      <c r="R22" s="16"/>
      <c r="S22" s="42"/>
      <c r="T22" s="42"/>
      <c r="U22" s="42"/>
      <c r="V22" s="42"/>
      <c r="W22" s="42">
        <f t="shared" si="0"/>
        <v>0</v>
      </c>
      <c r="X22" s="37"/>
      <c r="Y22" s="37"/>
      <c r="Z22" s="37"/>
      <c r="AA22" s="37"/>
      <c r="AB22" s="37">
        <f t="shared" si="1"/>
        <v>0</v>
      </c>
      <c r="AC22" s="46"/>
      <c r="AD22" s="46"/>
      <c r="AE22" s="45">
        <v>0</v>
      </c>
    </row>
    <row r="23" spans="1:31" ht="409.5" x14ac:dyDescent="0.25">
      <c r="A23" s="6">
        <v>3</v>
      </c>
      <c r="B23" s="7" t="s">
        <v>189</v>
      </c>
      <c r="C23" s="6">
        <v>18</v>
      </c>
      <c r="D23" s="8" t="s">
        <v>215</v>
      </c>
      <c r="E23" s="9" t="s">
        <v>216</v>
      </c>
      <c r="F23" s="10" t="s">
        <v>217</v>
      </c>
      <c r="G23" s="11">
        <v>68000000000</v>
      </c>
      <c r="H23" s="9" t="s">
        <v>22</v>
      </c>
      <c r="I23" s="9" t="s">
        <v>23</v>
      </c>
      <c r="J23" s="10" t="s">
        <v>218</v>
      </c>
      <c r="K23" s="19" t="s">
        <v>219</v>
      </c>
      <c r="L23" s="19" t="s">
        <v>220</v>
      </c>
      <c r="M23" s="13" t="s">
        <v>72</v>
      </c>
      <c r="N23" s="14">
        <v>24</v>
      </c>
      <c r="O23" s="10" t="s">
        <v>72</v>
      </c>
      <c r="P23" s="16">
        <v>68000000000</v>
      </c>
      <c r="Q23" s="16">
        <v>0</v>
      </c>
      <c r="R23" s="16">
        <v>0</v>
      </c>
      <c r="S23" s="42"/>
      <c r="T23" s="42"/>
      <c r="U23" s="42"/>
      <c r="V23" s="42"/>
      <c r="W23" s="42">
        <f t="shared" si="0"/>
        <v>0</v>
      </c>
      <c r="X23" s="37"/>
      <c r="Y23" s="37"/>
      <c r="Z23" s="37"/>
      <c r="AA23" s="37"/>
      <c r="AB23" s="37">
        <f t="shared" si="1"/>
        <v>0</v>
      </c>
      <c r="AC23" s="46"/>
      <c r="AD23" s="46"/>
      <c r="AE23" s="45">
        <v>0</v>
      </c>
    </row>
    <row r="24" spans="1:31" ht="409.5" x14ac:dyDescent="0.25">
      <c r="A24" s="6">
        <v>3</v>
      </c>
      <c r="B24" s="7" t="s">
        <v>189</v>
      </c>
      <c r="C24" s="6">
        <v>18</v>
      </c>
      <c r="D24" s="8" t="s">
        <v>215</v>
      </c>
      <c r="E24" s="9" t="s">
        <v>221</v>
      </c>
      <c r="F24" s="10" t="s">
        <v>222</v>
      </c>
      <c r="G24" s="11">
        <v>23320000000</v>
      </c>
      <c r="H24" s="9" t="s">
        <v>22</v>
      </c>
      <c r="I24" s="9" t="s">
        <v>23</v>
      </c>
      <c r="J24" s="10" t="s">
        <v>223</v>
      </c>
      <c r="K24" s="19" t="s">
        <v>224</v>
      </c>
      <c r="L24" s="19" t="s">
        <v>225</v>
      </c>
      <c r="M24" s="13">
        <v>5</v>
      </c>
      <c r="N24" s="14">
        <v>10</v>
      </c>
      <c r="O24" s="10" t="s">
        <v>226</v>
      </c>
      <c r="P24" s="16">
        <v>23320000000</v>
      </c>
      <c r="Q24" s="16">
        <v>0</v>
      </c>
      <c r="R24" s="16">
        <v>0</v>
      </c>
      <c r="S24" s="42"/>
      <c r="T24" s="42"/>
      <c r="U24" s="42"/>
      <c r="V24" s="42"/>
      <c r="W24" s="42">
        <f t="shared" si="0"/>
        <v>0</v>
      </c>
      <c r="X24" s="37"/>
      <c r="Y24" s="37"/>
      <c r="Z24" s="37"/>
      <c r="AA24" s="37"/>
      <c r="AB24" s="37">
        <f t="shared" si="1"/>
        <v>0</v>
      </c>
      <c r="AC24" s="46"/>
      <c r="AD24" s="46"/>
      <c r="AE24" s="45">
        <v>0</v>
      </c>
    </row>
    <row r="25" spans="1:31" ht="306" x14ac:dyDescent="0.25">
      <c r="A25" s="6">
        <v>3</v>
      </c>
      <c r="B25" s="7" t="s">
        <v>189</v>
      </c>
      <c r="C25" s="6">
        <v>18</v>
      </c>
      <c r="D25" s="8" t="s">
        <v>215</v>
      </c>
      <c r="E25" s="9" t="s">
        <v>234</v>
      </c>
      <c r="F25" s="10" t="s">
        <v>235</v>
      </c>
      <c r="G25" s="11">
        <v>10363000000</v>
      </c>
      <c r="H25" s="9" t="s">
        <v>22</v>
      </c>
      <c r="I25" s="9" t="s">
        <v>23</v>
      </c>
      <c r="J25" s="10" t="s">
        <v>236</v>
      </c>
      <c r="K25" s="19" t="s">
        <v>237</v>
      </c>
      <c r="L25" s="19" t="s">
        <v>238</v>
      </c>
      <c r="M25" s="13" t="s">
        <v>72</v>
      </c>
      <c r="N25" s="14">
        <v>1400</v>
      </c>
      <c r="O25" s="10" t="s">
        <v>72</v>
      </c>
      <c r="P25" s="16">
        <v>10363000000</v>
      </c>
      <c r="Q25" s="16">
        <v>0</v>
      </c>
      <c r="R25" s="16">
        <v>0</v>
      </c>
      <c r="S25" s="42"/>
      <c r="T25" s="42"/>
      <c r="U25" s="42"/>
      <c r="V25" s="42"/>
      <c r="W25" s="42">
        <f t="shared" si="0"/>
        <v>0</v>
      </c>
      <c r="X25" s="37"/>
      <c r="Y25" s="37"/>
      <c r="Z25" s="37"/>
      <c r="AA25" s="37"/>
      <c r="AB25" s="37">
        <f t="shared" si="1"/>
        <v>0</v>
      </c>
      <c r="AC25" s="46"/>
      <c r="AD25" s="46"/>
      <c r="AE25" s="45">
        <v>0</v>
      </c>
    </row>
    <row r="26" spans="1:31" ht="409.5" x14ac:dyDescent="0.25">
      <c r="A26" s="6">
        <v>3</v>
      </c>
      <c r="B26" s="7" t="s">
        <v>189</v>
      </c>
      <c r="C26" s="6">
        <v>19</v>
      </c>
      <c r="D26" s="8" t="s">
        <v>239</v>
      </c>
      <c r="E26" s="9" t="s">
        <v>240</v>
      </c>
      <c r="F26" s="10" t="s">
        <v>241</v>
      </c>
      <c r="G26" s="11">
        <v>14634000000</v>
      </c>
      <c r="H26" s="9" t="s">
        <v>22</v>
      </c>
      <c r="I26" s="9" t="s">
        <v>23</v>
      </c>
      <c r="J26" s="10" t="s">
        <v>242</v>
      </c>
      <c r="K26" s="19" t="s">
        <v>243</v>
      </c>
      <c r="L26" s="19" t="s">
        <v>244</v>
      </c>
      <c r="M26" s="13">
        <v>2322</v>
      </c>
      <c r="N26" s="14">
        <v>300</v>
      </c>
      <c r="O26" s="10" t="s">
        <v>245</v>
      </c>
      <c r="P26" s="16">
        <v>14634000000</v>
      </c>
      <c r="Q26" s="16">
        <v>0</v>
      </c>
      <c r="R26" s="16">
        <v>0</v>
      </c>
      <c r="S26" s="42"/>
      <c r="T26" s="42"/>
      <c r="U26" s="42"/>
      <c r="V26" s="42"/>
      <c r="W26" s="42">
        <f t="shared" si="0"/>
        <v>0</v>
      </c>
      <c r="X26" s="37"/>
      <c r="Y26" s="37"/>
      <c r="Z26" s="37"/>
      <c r="AA26" s="37"/>
      <c r="AB26" s="37">
        <f t="shared" si="1"/>
        <v>0</v>
      </c>
      <c r="AC26" s="46"/>
      <c r="AD26" s="46"/>
      <c r="AE26" s="45">
        <v>0</v>
      </c>
    </row>
    <row r="27" spans="1:31" ht="281.25" x14ac:dyDescent="0.25">
      <c r="A27" s="6">
        <v>3</v>
      </c>
      <c r="B27" s="7" t="s">
        <v>189</v>
      </c>
      <c r="C27" s="6">
        <v>21</v>
      </c>
      <c r="D27" s="8" t="s">
        <v>248</v>
      </c>
      <c r="E27" s="9" t="s">
        <v>249</v>
      </c>
      <c r="F27" s="10" t="s">
        <v>250</v>
      </c>
      <c r="G27" s="11">
        <v>18000000000</v>
      </c>
      <c r="H27" s="9" t="s">
        <v>22</v>
      </c>
      <c r="I27" s="9" t="s">
        <v>23</v>
      </c>
      <c r="J27" s="10" t="s">
        <v>72</v>
      </c>
      <c r="K27" s="10" t="s">
        <v>251</v>
      </c>
      <c r="L27" s="19" t="s">
        <v>252</v>
      </c>
      <c r="M27" s="13" t="s">
        <v>72</v>
      </c>
      <c r="N27" s="14">
        <v>2</v>
      </c>
      <c r="O27" s="13" t="s">
        <v>72</v>
      </c>
      <c r="P27" s="16">
        <v>18000000000</v>
      </c>
      <c r="Q27" s="16">
        <v>0</v>
      </c>
      <c r="R27" s="16">
        <v>0</v>
      </c>
      <c r="S27" s="42"/>
      <c r="T27" s="42"/>
      <c r="U27" s="42"/>
      <c r="V27" s="42"/>
      <c r="W27" s="42">
        <f t="shared" si="0"/>
        <v>0</v>
      </c>
      <c r="X27" s="37"/>
      <c r="Y27" s="37"/>
      <c r="Z27" s="37"/>
      <c r="AA27" s="37"/>
      <c r="AB27" s="37">
        <f t="shared" si="1"/>
        <v>0</v>
      </c>
      <c r="AC27" s="46"/>
      <c r="AD27" s="46"/>
      <c r="AE27" s="45">
        <v>0</v>
      </c>
    </row>
    <row r="28" spans="1:31" ht="357" x14ac:dyDescent="0.25">
      <c r="A28" s="6">
        <v>3</v>
      </c>
      <c r="B28" s="7" t="s">
        <v>189</v>
      </c>
      <c r="C28" s="6">
        <v>24</v>
      </c>
      <c r="D28" s="8" t="s">
        <v>253</v>
      </c>
      <c r="E28" s="9" t="s">
        <v>254</v>
      </c>
      <c r="F28" s="10" t="s">
        <v>255</v>
      </c>
      <c r="G28" s="11">
        <v>1512000000</v>
      </c>
      <c r="H28" s="9" t="s">
        <v>22</v>
      </c>
      <c r="I28" s="9" t="s">
        <v>23</v>
      </c>
      <c r="J28" s="10" t="s">
        <v>256</v>
      </c>
      <c r="K28" s="10" t="s">
        <v>257</v>
      </c>
      <c r="L28" s="19" t="s">
        <v>258</v>
      </c>
      <c r="M28" s="13" t="s">
        <v>259</v>
      </c>
      <c r="N28" s="14">
        <v>26</v>
      </c>
      <c r="O28" s="13" t="s">
        <v>259</v>
      </c>
      <c r="P28" s="16">
        <v>1512000000</v>
      </c>
      <c r="Q28" s="16">
        <v>0</v>
      </c>
      <c r="R28" s="16">
        <v>0</v>
      </c>
      <c r="S28" s="42"/>
      <c r="T28" s="42"/>
      <c r="U28" s="42"/>
      <c r="V28" s="42"/>
      <c r="W28" s="42">
        <f t="shared" si="0"/>
        <v>0</v>
      </c>
      <c r="X28" s="37"/>
      <c r="Y28" s="37"/>
      <c r="Z28" s="37"/>
      <c r="AA28" s="37"/>
      <c r="AB28" s="37">
        <f t="shared" si="1"/>
        <v>0</v>
      </c>
      <c r="AC28" s="46"/>
      <c r="AD28" s="46"/>
      <c r="AE28" s="45">
        <v>0</v>
      </c>
    </row>
    <row r="29" spans="1:31" ht="409.5" x14ac:dyDescent="0.25">
      <c r="A29" s="6">
        <v>3</v>
      </c>
      <c r="B29" s="7" t="s">
        <v>189</v>
      </c>
      <c r="C29" s="6">
        <v>24</v>
      </c>
      <c r="D29" s="8" t="s">
        <v>253</v>
      </c>
      <c r="E29" s="9" t="s">
        <v>261</v>
      </c>
      <c r="F29" s="10" t="s">
        <v>262</v>
      </c>
      <c r="G29" s="11">
        <v>171700000000</v>
      </c>
      <c r="H29" s="9" t="s">
        <v>22</v>
      </c>
      <c r="I29" s="9" t="s">
        <v>23</v>
      </c>
      <c r="J29" s="10" t="s">
        <v>263</v>
      </c>
      <c r="K29" s="10" t="s">
        <v>264</v>
      </c>
      <c r="L29" s="19" t="s">
        <v>265</v>
      </c>
      <c r="M29" s="13" t="s">
        <v>266</v>
      </c>
      <c r="N29" s="14">
        <v>36</v>
      </c>
      <c r="O29" s="13" t="s">
        <v>267</v>
      </c>
      <c r="P29" s="16">
        <v>171700000000</v>
      </c>
      <c r="Q29" s="16">
        <v>0</v>
      </c>
      <c r="R29" s="16">
        <v>0</v>
      </c>
      <c r="S29" s="42"/>
      <c r="T29" s="42"/>
      <c r="U29" s="42"/>
      <c r="V29" s="42"/>
      <c r="W29" s="42">
        <f t="shared" si="0"/>
        <v>0</v>
      </c>
      <c r="X29" s="37"/>
      <c r="Y29" s="37"/>
      <c r="Z29" s="37"/>
      <c r="AA29" s="37"/>
      <c r="AB29" s="37">
        <f t="shared" si="1"/>
        <v>0</v>
      </c>
      <c r="AC29" s="46"/>
      <c r="AD29" s="46"/>
      <c r="AE29" s="45">
        <v>0</v>
      </c>
    </row>
    <row r="30" spans="1:31" ht="409.5" x14ac:dyDescent="0.25">
      <c r="A30" s="6">
        <v>4</v>
      </c>
      <c r="B30" s="7" t="s">
        <v>269</v>
      </c>
      <c r="C30" s="6">
        <v>26</v>
      </c>
      <c r="D30" s="8" t="s">
        <v>270</v>
      </c>
      <c r="E30" s="9" t="s">
        <v>277</v>
      </c>
      <c r="F30" s="10" t="s">
        <v>278</v>
      </c>
      <c r="G30" s="11">
        <v>279423365260</v>
      </c>
      <c r="H30" s="9" t="s">
        <v>22</v>
      </c>
      <c r="I30" s="9" t="s">
        <v>23</v>
      </c>
      <c r="J30" s="10" t="s">
        <v>279</v>
      </c>
      <c r="K30" s="10" t="s">
        <v>280</v>
      </c>
      <c r="L30" s="19" t="s">
        <v>281</v>
      </c>
      <c r="M30" s="13">
        <v>46</v>
      </c>
      <c r="N30" s="14">
        <v>38</v>
      </c>
      <c r="O30" s="13"/>
      <c r="P30" s="16"/>
      <c r="Q30" s="16">
        <v>279423365260</v>
      </c>
      <c r="R30" s="16">
        <v>0</v>
      </c>
      <c r="S30" s="42"/>
      <c r="T30" s="42"/>
      <c r="U30" s="42"/>
      <c r="V30" s="42"/>
      <c r="W30" s="42">
        <f t="shared" si="0"/>
        <v>0</v>
      </c>
      <c r="X30" s="37"/>
      <c r="Y30" s="37"/>
      <c r="Z30" s="37"/>
      <c r="AA30" s="37"/>
      <c r="AB30" s="37">
        <f t="shared" si="1"/>
        <v>0</v>
      </c>
      <c r="AC30" s="46"/>
      <c r="AD30" s="46"/>
      <c r="AE30" s="45">
        <v>0</v>
      </c>
    </row>
    <row r="31" spans="1:31" ht="225" x14ac:dyDescent="0.25">
      <c r="A31" s="6">
        <v>4</v>
      </c>
      <c r="B31" s="7" t="s">
        <v>269</v>
      </c>
      <c r="C31" s="6">
        <v>26</v>
      </c>
      <c r="D31" s="8" t="s">
        <v>270</v>
      </c>
      <c r="E31" s="9" t="s">
        <v>303</v>
      </c>
      <c r="F31" s="10" t="s">
        <v>304</v>
      </c>
      <c r="G31" s="11">
        <v>200000000000</v>
      </c>
      <c r="H31" s="9" t="s">
        <v>22</v>
      </c>
      <c r="I31" s="9" t="s">
        <v>23</v>
      </c>
      <c r="J31" s="10" t="s">
        <v>72</v>
      </c>
      <c r="K31" s="10" t="s">
        <v>305</v>
      </c>
      <c r="L31" s="19" t="s">
        <v>306</v>
      </c>
      <c r="M31" s="13" t="s">
        <v>259</v>
      </c>
      <c r="N31" s="14">
        <v>2</v>
      </c>
      <c r="O31" s="13" t="s">
        <v>259</v>
      </c>
      <c r="P31" s="16">
        <v>200000000000</v>
      </c>
      <c r="Q31" s="16">
        <v>0</v>
      </c>
      <c r="R31" s="16">
        <v>0</v>
      </c>
      <c r="S31" s="42"/>
      <c r="T31" s="42"/>
      <c r="U31" s="42"/>
      <c r="V31" s="42"/>
      <c r="W31" s="42">
        <f t="shared" si="0"/>
        <v>0</v>
      </c>
      <c r="X31" s="37"/>
      <c r="Y31" s="37"/>
      <c r="Z31" s="37"/>
      <c r="AA31" s="37"/>
      <c r="AB31" s="37">
        <f t="shared" si="1"/>
        <v>0</v>
      </c>
      <c r="AC31" s="46"/>
      <c r="AD31" s="46"/>
      <c r="AE31" s="45">
        <v>0</v>
      </c>
    </row>
    <row r="32" spans="1:31" ht="409.5" x14ac:dyDescent="0.25">
      <c r="A32" s="6">
        <v>5</v>
      </c>
      <c r="B32" s="7" t="s">
        <v>307</v>
      </c>
      <c r="C32" s="6">
        <v>33</v>
      </c>
      <c r="D32" s="8" t="s">
        <v>308</v>
      </c>
      <c r="E32" s="9" t="s">
        <v>309</v>
      </c>
      <c r="F32" s="10" t="s">
        <v>310</v>
      </c>
      <c r="G32" s="11">
        <v>92392000000</v>
      </c>
      <c r="H32" s="9" t="s">
        <v>22</v>
      </c>
      <c r="I32" s="9" t="s">
        <v>23</v>
      </c>
      <c r="J32" s="10" t="s">
        <v>311</v>
      </c>
      <c r="K32" s="10" t="s">
        <v>312</v>
      </c>
      <c r="L32" s="19" t="s">
        <v>313</v>
      </c>
      <c r="M32" s="13">
        <v>0</v>
      </c>
      <c r="N32" s="14">
        <v>1</v>
      </c>
      <c r="O32" s="13" t="s">
        <v>259</v>
      </c>
      <c r="P32" s="16">
        <v>92392000000</v>
      </c>
      <c r="Q32" s="16">
        <v>0</v>
      </c>
      <c r="R32" s="16">
        <v>0</v>
      </c>
      <c r="S32" s="42"/>
      <c r="T32" s="42"/>
      <c r="U32" s="42"/>
      <c r="V32" s="42"/>
      <c r="W32" s="42">
        <f t="shared" si="0"/>
        <v>0</v>
      </c>
      <c r="X32" s="37"/>
      <c r="Y32" s="37"/>
      <c r="Z32" s="37"/>
      <c r="AA32" s="37"/>
      <c r="AB32" s="37">
        <f t="shared" si="1"/>
        <v>0</v>
      </c>
      <c r="AC32" s="46"/>
      <c r="AD32" s="46"/>
      <c r="AE32" s="45">
        <v>0</v>
      </c>
    </row>
    <row r="33" spans="7:31" x14ac:dyDescent="0.25">
      <c r="G33" s="32">
        <f>SUM(G2:G32)</f>
        <v>2444300510786</v>
      </c>
      <c r="H33" s="32">
        <f t="shared" ref="H33:W33" si="2">SUM(H2:H32)</f>
        <v>0</v>
      </c>
      <c r="I33" s="32">
        <f t="shared" si="2"/>
        <v>0</v>
      </c>
      <c r="J33" s="32">
        <f t="shared" si="2"/>
        <v>0</v>
      </c>
      <c r="K33" s="32">
        <f t="shared" si="2"/>
        <v>0</v>
      </c>
      <c r="L33" s="32">
        <f t="shared" si="2"/>
        <v>0</v>
      </c>
      <c r="M33" s="32">
        <f t="shared" si="2"/>
        <v>17352276</v>
      </c>
      <c r="N33" s="32"/>
      <c r="O33" s="32">
        <f t="shared" si="2"/>
        <v>0</v>
      </c>
      <c r="P33" s="32">
        <f t="shared" si="2"/>
        <v>1922952748334</v>
      </c>
      <c r="Q33" s="32">
        <f t="shared" si="2"/>
        <v>440381886260</v>
      </c>
      <c r="R33" s="32">
        <f t="shared" si="2"/>
        <v>80647462950</v>
      </c>
      <c r="S33" s="32">
        <f t="shared" si="2"/>
        <v>0</v>
      </c>
      <c r="T33" s="32">
        <f t="shared" si="2"/>
        <v>0</v>
      </c>
      <c r="U33" s="32">
        <f t="shared" si="2"/>
        <v>0</v>
      </c>
      <c r="V33" s="32">
        <f t="shared" si="2"/>
        <v>0</v>
      </c>
      <c r="W33" s="32">
        <f t="shared" si="2"/>
        <v>0</v>
      </c>
      <c r="AE33" s="32">
        <f>SUM(AE2:AE32)</f>
        <v>0</v>
      </c>
    </row>
  </sheetData>
  <pageMargins left="0.7" right="0.7" top="0.75" bottom="0.75" header="0.3" footer="0.3"/>
  <pageSetup paperSize="9" orientation="portrait" r:id="rId1"/>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32"/>
  <sheetViews>
    <sheetView topLeftCell="AE1" workbookViewId="0">
      <pane ySplit="1" topLeftCell="A2" activePane="bottomLeft" state="frozen"/>
      <selection activeCell="E101" sqref="E101"/>
      <selection pane="bottomLeft" activeCell="E101" sqref="E101"/>
    </sheetView>
  </sheetViews>
  <sheetFormatPr baseColWidth="10" defaultRowHeight="15" x14ac:dyDescent="0.25"/>
  <cols>
    <col min="7" max="7" width="17" customWidth="1"/>
    <col min="8" max="13" width="0" hidden="1" customWidth="1"/>
    <col min="15" max="18" width="0" hidden="1" customWidth="1"/>
    <col min="19" max="32" width="19" customWidth="1"/>
  </cols>
  <sheetData>
    <row r="1" spans="1:32" ht="76.5" x14ac:dyDescent="0.25">
      <c r="A1" s="1" t="s">
        <v>0</v>
      </c>
      <c r="B1" s="2" t="s">
        <v>1</v>
      </c>
      <c r="C1" s="1" t="s">
        <v>2</v>
      </c>
      <c r="D1" s="2" t="s">
        <v>3</v>
      </c>
      <c r="E1" s="2" t="s">
        <v>4</v>
      </c>
      <c r="F1" s="3" t="s">
        <v>5</v>
      </c>
      <c r="G1" s="3" t="s">
        <v>6</v>
      </c>
      <c r="H1" s="4" t="s">
        <v>7</v>
      </c>
      <c r="I1" s="4" t="s">
        <v>8</v>
      </c>
      <c r="J1" s="3" t="s">
        <v>9</v>
      </c>
      <c r="K1" s="3" t="s">
        <v>10</v>
      </c>
      <c r="L1" s="3" t="s">
        <v>11</v>
      </c>
      <c r="M1" s="3" t="s">
        <v>12</v>
      </c>
      <c r="N1" s="2" t="s">
        <v>13</v>
      </c>
      <c r="O1" s="3" t="s">
        <v>14</v>
      </c>
      <c r="P1" s="5" t="s">
        <v>15</v>
      </c>
      <c r="Q1" s="5" t="s">
        <v>16</v>
      </c>
      <c r="R1" s="5" t="s">
        <v>17</v>
      </c>
      <c r="S1" s="41" t="s">
        <v>328</v>
      </c>
      <c r="T1" s="41" t="s">
        <v>329</v>
      </c>
      <c r="U1" s="41" t="s">
        <v>330</v>
      </c>
      <c r="V1" s="41" t="s">
        <v>331</v>
      </c>
      <c r="W1" s="41" t="s">
        <v>332</v>
      </c>
      <c r="X1" s="36" t="s">
        <v>321</v>
      </c>
      <c r="Y1" s="36" t="s">
        <v>322</v>
      </c>
      <c r="Z1" s="36" t="s">
        <v>323</v>
      </c>
      <c r="AA1" s="36" t="s">
        <v>324</v>
      </c>
      <c r="AB1" s="36" t="s">
        <v>325</v>
      </c>
      <c r="AC1" s="47" t="s">
        <v>319</v>
      </c>
      <c r="AD1" s="35" t="s">
        <v>326</v>
      </c>
      <c r="AE1" s="41" t="s">
        <v>327</v>
      </c>
      <c r="AF1" s="47" t="s">
        <v>320</v>
      </c>
    </row>
    <row r="2" spans="1:32" ht="409.5" x14ac:dyDescent="0.25">
      <c r="A2" s="6">
        <v>2</v>
      </c>
      <c r="B2" s="7" t="s">
        <v>91</v>
      </c>
      <c r="C2" s="6">
        <v>15</v>
      </c>
      <c r="D2" s="8" t="s">
        <v>92</v>
      </c>
      <c r="E2" s="9" t="s">
        <v>108</v>
      </c>
      <c r="F2" s="10" t="s">
        <v>103</v>
      </c>
      <c r="G2" s="11">
        <v>86840864254</v>
      </c>
      <c r="H2" s="9" t="s">
        <v>22</v>
      </c>
      <c r="I2" s="9" t="s">
        <v>109</v>
      </c>
      <c r="J2" s="10" t="s">
        <v>104</v>
      </c>
      <c r="K2" s="12" t="s">
        <v>105</v>
      </c>
      <c r="L2" s="12" t="s">
        <v>106</v>
      </c>
      <c r="M2" s="13" t="s">
        <v>110</v>
      </c>
      <c r="N2" s="14">
        <v>1689</v>
      </c>
      <c r="O2" s="10" t="s">
        <v>110</v>
      </c>
      <c r="P2" s="16">
        <v>86840864254</v>
      </c>
      <c r="Q2" s="16">
        <v>0</v>
      </c>
      <c r="R2" s="16">
        <v>0</v>
      </c>
      <c r="S2" s="42"/>
      <c r="T2" s="42"/>
      <c r="U2" s="42"/>
      <c r="V2" s="42"/>
      <c r="W2" s="42">
        <f t="shared" ref="W2:W7" si="0">+S2+T2+U2+V2</f>
        <v>0</v>
      </c>
      <c r="X2" s="37"/>
      <c r="Y2" s="37"/>
      <c r="Z2" s="37"/>
      <c r="AA2" s="37"/>
      <c r="AB2" s="37">
        <f t="shared" ref="AB2:AB7" si="1">+X2+Y2+Z2+AA2</f>
        <v>0</v>
      </c>
      <c r="AC2" s="46"/>
      <c r="AD2" s="46"/>
      <c r="AE2" s="45">
        <v>0</v>
      </c>
    </row>
    <row r="3" spans="1:32" ht="236.25" x14ac:dyDescent="0.25">
      <c r="A3" s="6">
        <v>2</v>
      </c>
      <c r="B3" s="7" t="s">
        <v>91</v>
      </c>
      <c r="C3" s="6">
        <v>15</v>
      </c>
      <c r="D3" s="8" t="s">
        <v>92</v>
      </c>
      <c r="E3" s="9" t="s">
        <v>168</v>
      </c>
      <c r="F3" s="10" t="s">
        <v>169</v>
      </c>
      <c r="G3" s="11">
        <v>23087703600</v>
      </c>
      <c r="H3" s="9" t="s">
        <v>22</v>
      </c>
      <c r="I3" s="9" t="s">
        <v>109</v>
      </c>
      <c r="J3" s="10" t="s">
        <v>170</v>
      </c>
      <c r="K3" s="19" t="s">
        <v>171</v>
      </c>
      <c r="L3" s="19" t="s">
        <v>172</v>
      </c>
      <c r="M3" s="13" t="s">
        <v>173</v>
      </c>
      <c r="N3" s="14">
        <v>1000</v>
      </c>
      <c r="O3" s="10" t="s">
        <v>174</v>
      </c>
      <c r="P3" s="16">
        <v>23087703600</v>
      </c>
      <c r="Q3" s="16">
        <v>0</v>
      </c>
      <c r="R3" s="16">
        <v>0</v>
      </c>
      <c r="S3" s="42"/>
      <c r="T3" s="42"/>
      <c r="U3" s="42"/>
      <c r="V3" s="42"/>
      <c r="W3" s="42">
        <f t="shared" si="0"/>
        <v>0</v>
      </c>
      <c r="X3" s="37"/>
      <c r="Y3" s="37"/>
      <c r="Z3" s="37"/>
      <c r="AA3" s="37"/>
      <c r="AB3" s="37">
        <f t="shared" si="1"/>
        <v>0</v>
      </c>
      <c r="AC3" s="46"/>
      <c r="AD3" s="46"/>
      <c r="AE3" s="45">
        <v>0</v>
      </c>
    </row>
    <row r="4" spans="1:32" ht="409.5" x14ac:dyDescent="0.25">
      <c r="A4" s="6">
        <v>3</v>
      </c>
      <c r="B4" s="7" t="s">
        <v>189</v>
      </c>
      <c r="C4" s="6">
        <v>17</v>
      </c>
      <c r="D4" s="8" t="s">
        <v>190</v>
      </c>
      <c r="E4" s="9" t="s">
        <v>191</v>
      </c>
      <c r="F4" s="10" t="s">
        <v>192</v>
      </c>
      <c r="G4" s="11">
        <v>126538375500</v>
      </c>
      <c r="H4" s="9" t="s">
        <v>22</v>
      </c>
      <c r="I4" s="9" t="s">
        <v>109</v>
      </c>
      <c r="J4" s="10" t="s">
        <v>193</v>
      </c>
      <c r="K4" s="19" t="s">
        <v>194</v>
      </c>
      <c r="L4" s="19" t="s">
        <v>195</v>
      </c>
      <c r="M4" s="13">
        <v>290079</v>
      </c>
      <c r="N4" s="14">
        <v>120000</v>
      </c>
      <c r="O4" s="10" t="s">
        <v>196</v>
      </c>
      <c r="P4" s="16">
        <v>126538375500</v>
      </c>
      <c r="Q4" s="16">
        <v>0</v>
      </c>
      <c r="R4" s="16">
        <v>0</v>
      </c>
      <c r="S4" s="42"/>
      <c r="T4" s="42"/>
      <c r="U4" s="42"/>
      <c r="V4" s="42"/>
      <c r="W4" s="42">
        <f t="shared" si="0"/>
        <v>0</v>
      </c>
      <c r="X4" s="37"/>
      <c r="Y4" s="37"/>
      <c r="Z4" s="37"/>
      <c r="AA4" s="37"/>
      <c r="AB4" s="37">
        <f t="shared" si="1"/>
        <v>0</v>
      </c>
      <c r="AC4" s="46"/>
      <c r="AD4" s="46"/>
      <c r="AE4" s="45">
        <v>0</v>
      </c>
    </row>
    <row r="5" spans="1:32" ht="409.5" x14ac:dyDescent="0.25">
      <c r="A5" s="6">
        <v>3</v>
      </c>
      <c r="B5" s="7" t="s">
        <v>189</v>
      </c>
      <c r="C5" s="6">
        <v>17</v>
      </c>
      <c r="D5" s="8" t="s">
        <v>190</v>
      </c>
      <c r="E5" s="9" t="s">
        <v>201</v>
      </c>
      <c r="F5" s="10" t="s">
        <v>202</v>
      </c>
      <c r="G5" s="11">
        <v>42179458500</v>
      </c>
      <c r="H5" s="9" t="s">
        <v>22</v>
      </c>
      <c r="I5" s="9" t="s">
        <v>109</v>
      </c>
      <c r="J5" s="10" t="s">
        <v>203</v>
      </c>
      <c r="K5" s="19" t="s">
        <v>204</v>
      </c>
      <c r="L5" s="19" t="s">
        <v>205</v>
      </c>
      <c r="M5" s="13">
        <v>136247</v>
      </c>
      <c r="N5" s="14">
        <v>40000</v>
      </c>
      <c r="O5" s="10" t="s">
        <v>196</v>
      </c>
      <c r="P5" s="16">
        <v>42179458500</v>
      </c>
      <c r="Q5" s="16">
        <v>0</v>
      </c>
      <c r="R5" s="16">
        <v>0</v>
      </c>
      <c r="S5" s="42"/>
      <c r="T5" s="42"/>
      <c r="U5" s="42"/>
      <c r="V5" s="42"/>
      <c r="W5" s="42">
        <f t="shared" si="0"/>
        <v>0</v>
      </c>
      <c r="X5" s="37"/>
      <c r="Y5" s="37"/>
      <c r="Z5" s="37"/>
      <c r="AA5" s="37"/>
      <c r="AB5" s="37">
        <f t="shared" si="1"/>
        <v>0</v>
      </c>
      <c r="AC5" s="46"/>
      <c r="AD5" s="46"/>
      <c r="AE5" s="45">
        <v>0</v>
      </c>
    </row>
    <row r="6" spans="1:32" ht="409.5" x14ac:dyDescent="0.25">
      <c r="A6" s="6">
        <v>4</v>
      </c>
      <c r="B6" s="7" t="s">
        <v>269</v>
      </c>
      <c r="C6" s="6">
        <v>26</v>
      </c>
      <c r="D6" s="8" t="s">
        <v>270</v>
      </c>
      <c r="E6" s="9" t="s">
        <v>277</v>
      </c>
      <c r="F6" s="10" t="s">
        <v>278</v>
      </c>
      <c r="G6" s="11">
        <v>3188611430</v>
      </c>
      <c r="H6" s="9" t="s">
        <v>22</v>
      </c>
      <c r="I6" s="9" t="s">
        <v>109</v>
      </c>
      <c r="J6" s="10" t="s">
        <v>279</v>
      </c>
      <c r="K6" s="10" t="s">
        <v>280</v>
      </c>
      <c r="L6" s="19" t="s">
        <v>281</v>
      </c>
      <c r="M6" s="13">
        <v>46</v>
      </c>
      <c r="N6" s="14">
        <v>3</v>
      </c>
      <c r="O6" s="13"/>
      <c r="P6" s="16">
        <v>3188611430</v>
      </c>
      <c r="Q6" s="16">
        <v>0</v>
      </c>
      <c r="R6" s="16">
        <v>0</v>
      </c>
      <c r="S6" s="42"/>
      <c r="T6" s="42"/>
      <c r="U6" s="42"/>
      <c r="V6" s="42"/>
      <c r="W6" s="42">
        <f t="shared" si="0"/>
        <v>0</v>
      </c>
      <c r="X6" s="37"/>
      <c r="Y6" s="37"/>
      <c r="Z6" s="37"/>
      <c r="AA6" s="37"/>
      <c r="AB6" s="37">
        <f t="shared" si="1"/>
        <v>0</v>
      </c>
      <c r="AC6" s="46"/>
      <c r="AD6" s="46"/>
      <c r="AE6" s="45">
        <v>0</v>
      </c>
    </row>
    <row r="7" spans="1:32" ht="409.5" x14ac:dyDescent="0.25">
      <c r="A7" s="6">
        <v>5</v>
      </c>
      <c r="B7" s="7" t="s">
        <v>307</v>
      </c>
      <c r="C7" s="6">
        <v>33</v>
      </c>
      <c r="D7" s="8" t="s">
        <v>308</v>
      </c>
      <c r="E7" s="9" t="s">
        <v>309</v>
      </c>
      <c r="F7" s="10" t="s">
        <v>310</v>
      </c>
      <c r="G7" s="11">
        <v>14029149921</v>
      </c>
      <c r="H7" s="9" t="s">
        <v>22</v>
      </c>
      <c r="I7" s="9" t="s">
        <v>109</v>
      </c>
      <c r="J7" s="10" t="s">
        <v>311</v>
      </c>
      <c r="K7" s="10" t="s">
        <v>312</v>
      </c>
      <c r="L7" s="19" t="s">
        <v>313</v>
      </c>
      <c r="M7" s="13">
        <v>0</v>
      </c>
      <c r="N7" s="14">
        <v>1</v>
      </c>
      <c r="O7" s="13" t="s">
        <v>259</v>
      </c>
      <c r="P7" s="16">
        <v>14029149921</v>
      </c>
      <c r="Q7" s="16">
        <v>0</v>
      </c>
      <c r="R7" s="16">
        <v>0</v>
      </c>
      <c r="S7" s="42"/>
      <c r="T7" s="42"/>
      <c r="U7" s="42"/>
      <c r="V7" s="42"/>
      <c r="W7" s="42">
        <f t="shared" si="0"/>
        <v>0</v>
      </c>
      <c r="X7" s="37"/>
      <c r="Y7" s="37"/>
      <c r="Z7" s="37"/>
      <c r="AA7" s="37"/>
      <c r="AB7" s="37">
        <f t="shared" si="1"/>
        <v>0</v>
      </c>
      <c r="AC7" s="46"/>
      <c r="AD7" s="46"/>
      <c r="AE7" s="45">
        <v>0</v>
      </c>
    </row>
    <row r="8" spans="1:32" x14ac:dyDescent="0.25">
      <c r="G8" s="32">
        <f>SUM(G2:G7)</f>
        <v>295864163205</v>
      </c>
      <c r="H8" s="32">
        <f t="shared" ref="H8:W8" si="2">SUM(H2:H7)</f>
        <v>0</v>
      </c>
      <c r="I8" s="32">
        <f t="shared" si="2"/>
        <v>0</v>
      </c>
      <c r="J8" s="32">
        <f t="shared" si="2"/>
        <v>0</v>
      </c>
      <c r="K8" s="32">
        <f t="shared" si="2"/>
        <v>0</v>
      </c>
      <c r="L8" s="32">
        <f t="shared" si="2"/>
        <v>0</v>
      </c>
      <c r="M8" s="32">
        <f t="shared" si="2"/>
        <v>426372</v>
      </c>
      <c r="N8" s="32"/>
      <c r="O8" s="32">
        <f t="shared" si="2"/>
        <v>0</v>
      </c>
      <c r="P8" s="32">
        <f t="shared" si="2"/>
        <v>295864163205</v>
      </c>
      <c r="Q8" s="32">
        <f t="shared" si="2"/>
        <v>0</v>
      </c>
      <c r="R8" s="32">
        <f t="shared" si="2"/>
        <v>0</v>
      </c>
      <c r="S8" s="32">
        <f t="shared" si="2"/>
        <v>0</v>
      </c>
      <c r="T8" s="32">
        <f t="shared" si="2"/>
        <v>0</v>
      </c>
      <c r="U8" s="32">
        <f t="shared" si="2"/>
        <v>0</v>
      </c>
      <c r="V8" s="32">
        <f t="shared" si="2"/>
        <v>0</v>
      </c>
      <c r="W8" s="32">
        <f t="shared" si="2"/>
        <v>0</v>
      </c>
      <c r="AE8" s="32">
        <f>SUM(AE2:AE7)</f>
        <v>0</v>
      </c>
    </row>
    <row r="9" spans="1:32" x14ac:dyDescent="0.25">
      <c r="S9" s="28"/>
      <c r="T9" s="29"/>
      <c r="U9" s="29"/>
      <c r="V9" s="29"/>
      <c r="W9" s="30"/>
    </row>
    <row r="10" spans="1:32" x14ac:dyDescent="0.25">
      <c r="S10" s="28"/>
      <c r="T10" s="29"/>
      <c r="U10" s="29"/>
      <c r="V10" s="29"/>
      <c r="W10" s="30"/>
    </row>
    <row r="11" spans="1:32" x14ac:dyDescent="0.25">
      <c r="S11" s="28"/>
      <c r="T11" s="29"/>
      <c r="U11" s="29"/>
      <c r="V11" s="29"/>
      <c r="W11" s="30"/>
    </row>
    <row r="12" spans="1:32" x14ac:dyDescent="0.25">
      <c r="S12" s="28"/>
      <c r="T12" s="29"/>
      <c r="U12" s="29"/>
      <c r="V12" s="29"/>
      <c r="W12" s="30"/>
    </row>
    <row r="13" spans="1:32" x14ac:dyDescent="0.25">
      <c r="S13" s="28"/>
      <c r="T13" s="29"/>
      <c r="U13" s="29"/>
      <c r="V13" s="29"/>
      <c r="W13" s="30"/>
    </row>
    <row r="14" spans="1:32" x14ac:dyDescent="0.25">
      <c r="S14" s="28"/>
      <c r="T14" s="29"/>
      <c r="U14" s="29"/>
      <c r="V14" s="29"/>
      <c r="W14" s="30"/>
    </row>
    <row r="15" spans="1:32" x14ac:dyDescent="0.25">
      <c r="S15" s="28"/>
      <c r="T15" s="29"/>
      <c r="U15" s="29"/>
      <c r="V15" s="29"/>
      <c r="W15" s="30"/>
    </row>
    <row r="16" spans="1:32" x14ac:dyDescent="0.25">
      <c r="S16" s="28"/>
      <c r="T16" s="29"/>
      <c r="U16" s="29"/>
      <c r="V16" s="29"/>
      <c r="W16" s="30"/>
    </row>
    <row r="17" spans="19:23" x14ac:dyDescent="0.25">
      <c r="S17" s="28"/>
      <c r="T17" s="29"/>
      <c r="U17" s="29"/>
      <c r="V17" s="29"/>
      <c r="W17" s="30"/>
    </row>
    <row r="18" spans="19:23" x14ac:dyDescent="0.25">
      <c r="S18" s="28"/>
      <c r="T18" s="29"/>
      <c r="U18" s="29"/>
      <c r="V18" s="29"/>
      <c r="W18" s="30"/>
    </row>
    <row r="19" spans="19:23" x14ac:dyDescent="0.25">
      <c r="S19" s="28"/>
      <c r="T19" s="29"/>
      <c r="U19" s="29"/>
      <c r="V19" s="29"/>
      <c r="W19" s="30"/>
    </row>
    <row r="20" spans="19:23" x14ac:dyDescent="0.25">
      <c r="S20" s="28"/>
      <c r="T20" s="29"/>
      <c r="U20" s="29"/>
      <c r="V20" s="29"/>
      <c r="W20" s="30"/>
    </row>
    <row r="21" spans="19:23" x14ac:dyDescent="0.25">
      <c r="S21" s="28"/>
      <c r="T21" s="29"/>
      <c r="U21" s="29"/>
      <c r="V21" s="29"/>
      <c r="W21" s="30"/>
    </row>
    <row r="22" spans="19:23" x14ac:dyDescent="0.25">
      <c r="S22" s="28"/>
      <c r="T22" s="29"/>
      <c r="U22" s="29"/>
      <c r="V22" s="29"/>
      <c r="W22" s="30"/>
    </row>
    <row r="23" spans="19:23" x14ac:dyDescent="0.25">
      <c r="S23" s="28"/>
      <c r="T23" s="29"/>
      <c r="U23" s="29"/>
      <c r="V23" s="29"/>
      <c r="W23" s="30"/>
    </row>
    <row r="24" spans="19:23" x14ac:dyDescent="0.25">
      <c r="S24" s="28"/>
      <c r="T24" s="29"/>
      <c r="U24" s="29"/>
      <c r="V24" s="29"/>
      <c r="W24" s="30"/>
    </row>
    <row r="25" spans="19:23" x14ac:dyDescent="0.25">
      <c r="S25" s="28"/>
      <c r="T25" s="29"/>
      <c r="U25" s="29"/>
      <c r="V25" s="29"/>
      <c r="W25" s="30"/>
    </row>
    <row r="26" spans="19:23" x14ac:dyDescent="0.25">
      <c r="S26" s="28"/>
      <c r="T26" s="29"/>
      <c r="U26" s="29"/>
      <c r="V26" s="29"/>
      <c r="W26" s="30"/>
    </row>
    <row r="27" spans="19:23" x14ac:dyDescent="0.25">
      <c r="S27" s="28"/>
      <c r="T27" s="29"/>
      <c r="U27" s="29"/>
      <c r="V27" s="29"/>
      <c r="W27" s="30"/>
    </row>
    <row r="28" spans="19:23" x14ac:dyDescent="0.25">
      <c r="S28" s="28"/>
      <c r="T28" s="29"/>
      <c r="U28" s="29"/>
      <c r="V28" s="29"/>
      <c r="W28" s="30"/>
    </row>
    <row r="29" spans="19:23" x14ac:dyDescent="0.25">
      <c r="S29" s="28"/>
      <c r="T29" s="29"/>
      <c r="U29" s="29"/>
      <c r="V29" s="29"/>
      <c r="W29" s="30"/>
    </row>
    <row r="30" spans="19:23" x14ac:dyDescent="0.25">
      <c r="S30" s="28"/>
      <c r="T30" s="29"/>
      <c r="U30" s="29"/>
      <c r="V30" s="29"/>
      <c r="W30" s="30"/>
    </row>
    <row r="31" spans="19:23" x14ac:dyDescent="0.25">
      <c r="S31" s="28"/>
      <c r="T31" s="29"/>
      <c r="U31" s="29"/>
      <c r="V31" s="29"/>
      <c r="W31" s="30"/>
    </row>
    <row r="32" spans="19:23" x14ac:dyDescent="0.25">
      <c r="S32" s="28"/>
      <c r="T32" s="29"/>
      <c r="U32" s="29"/>
      <c r="V32" s="29"/>
      <c r="W32" s="30"/>
    </row>
  </sheetData>
  <pageMargins left="0.7" right="0.7" top="0.75" bottom="0.75" header="0.3" footer="0.3"/>
  <customProperties>
    <customPr name="_pios_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D813F-195D-41E2-88C3-F188CB8EB4F9}">
  <dimension ref="A1:AK36"/>
  <sheetViews>
    <sheetView topLeftCell="E1" zoomScale="85" zoomScaleNormal="85" workbookViewId="0">
      <pane ySplit="1" topLeftCell="A13" activePane="bottomLeft" state="frozen"/>
      <selection pane="bottomLeft" activeCell="U14" sqref="U14"/>
    </sheetView>
  </sheetViews>
  <sheetFormatPr baseColWidth="10" defaultRowHeight="15" x14ac:dyDescent="0.25"/>
  <cols>
    <col min="4" max="4" width="18.85546875" customWidth="1"/>
    <col min="5" max="5" width="19.85546875" customWidth="1"/>
    <col min="6" max="6" width="70.28515625" customWidth="1"/>
    <col min="7" max="7" width="71.140625" hidden="1" customWidth="1"/>
    <col min="8" max="8" width="25" hidden="1" customWidth="1"/>
    <col min="9" max="14" width="11.42578125" hidden="1" customWidth="1"/>
    <col min="15" max="15" width="15.28515625" hidden="1" customWidth="1"/>
    <col min="16" max="19" width="11.42578125" hidden="1" customWidth="1"/>
    <col min="20" max="20" width="70" hidden="1" customWidth="1"/>
    <col min="21" max="21" width="21.140625" customWidth="1"/>
    <col min="22" max="22" width="21.140625" hidden="1" customWidth="1"/>
    <col min="23" max="24" width="22.42578125" customWidth="1"/>
    <col min="25" max="25" width="21.28515625" customWidth="1"/>
    <col min="26" max="31" width="19.7109375" customWidth="1"/>
    <col min="32" max="32" width="83.42578125" hidden="1" customWidth="1"/>
    <col min="33" max="33" width="83.42578125" customWidth="1"/>
    <col min="34" max="35" width="79.5703125" hidden="1" customWidth="1"/>
    <col min="36" max="36" width="33.85546875" hidden="1" customWidth="1"/>
    <col min="37" max="37" width="18.42578125" hidden="1" customWidth="1"/>
  </cols>
  <sheetData>
    <row r="1" spans="1:37" ht="76.5" x14ac:dyDescent="0.25">
      <c r="A1" s="50" t="s">
        <v>0</v>
      </c>
      <c r="B1" s="51" t="s">
        <v>1</v>
      </c>
      <c r="C1" s="50" t="s">
        <v>2</v>
      </c>
      <c r="D1" s="51" t="s">
        <v>3</v>
      </c>
      <c r="E1" s="51" t="s">
        <v>359</v>
      </c>
      <c r="F1" s="51" t="s">
        <v>357</v>
      </c>
      <c r="G1" s="52" t="s">
        <v>5</v>
      </c>
      <c r="H1" s="52" t="s">
        <v>6</v>
      </c>
      <c r="I1" s="53" t="s">
        <v>7</v>
      </c>
      <c r="J1" s="53" t="s">
        <v>8</v>
      </c>
      <c r="K1" s="52" t="s">
        <v>9</v>
      </c>
      <c r="L1" s="52" t="s">
        <v>10</v>
      </c>
      <c r="M1" s="52" t="s">
        <v>11</v>
      </c>
      <c r="N1" s="52" t="s">
        <v>12</v>
      </c>
      <c r="O1" s="51" t="s">
        <v>13</v>
      </c>
      <c r="P1" s="52" t="s">
        <v>14</v>
      </c>
      <c r="Q1" s="54" t="s">
        <v>15</v>
      </c>
      <c r="R1" s="54" t="s">
        <v>16</v>
      </c>
      <c r="S1" s="54" t="s">
        <v>17</v>
      </c>
      <c r="T1" s="87" t="s">
        <v>347</v>
      </c>
      <c r="U1" s="55" t="s">
        <v>361</v>
      </c>
      <c r="V1" s="55" t="s">
        <v>362</v>
      </c>
      <c r="W1" s="55" t="s">
        <v>329</v>
      </c>
      <c r="X1" s="55" t="s">
        <v>330</v>
      </c>
      <c r="Y1" s="55" t="s">
        <v>331</v>
      </c>
      <c r="Z1" s="55" t="s">
        <v>332</v>
      </c>
      <c r="AA1" s="56" t="s">
        <v>321</v>
      </c>
      <c r="AB1" s="56" t="s">
        <v>322</v>
      </c>
      <c r="AC1" s="56" t="s">
        <v>323</v>
      </c>
      <c r="AD1" s="56" t="s">
        <v>324</v>
      </c>
      <c r="AE1" s="56" t="s">
        <v>325</v>
      </c>
      <c r="AF1" s="57" t="s">
        <v>319</v>
      </c>
      <c r="AG1" s="57" t="s">
        <v>319</v>
      </c>
      <c r="AH1" s="58" t="s">
        <v>326</v>
      </c>
      <c r="AI1" s="58" t="s">
        <v>326</v>
      </c>
      <c r="AJ1" s="55" t="s">
        <v>327</v>
      </c>
      <c r="AK1" s="57" t="s">
        <v>320</v>
      </c>
    </row>
    <row r="2" spans="1:37" s="49" customFormat="1" ht="287.25" customHeight="1" x14ac:dyDescent="0.25">
      <c r="A2" s="90">
        <v>1</v>
      </c>
      <c r="B2" s="92" t="s">
        <v>18</v>
      </c>
      <c r="C2" s="90">
        <v>6</v>
      </c>
      <c r="D2" s="92" t="s">
        <v>53</v>
      </c>
      <c r="E2" s="92"/>
      <c r="F2" s="108" t="s">
        <v>365</v>
      </c>
      <c r="G2" s="60" t="s">
        <v>55</v>
      </c>
      <c r="H2" s="61">
        <v>3385251208882</v>
      </c>
      <c r="I2" s="62" t="s">
        <v>22</v>
      </c>
      <c r="J2" s="62" t="s">
        <v>56</v>
      </c>
      <c r="K2" s="60" t="s">
        <v>57</v>
      </c>
      <c r="L2" s="63" t="s">
        <v>58</v>
      </c>
      <c r="M2" s="63" t="s">
        <v>59</v>
      </c>
      <c r="N2" s="64">
        <v>130</v>
      </c>
      <c r="O2" s="65">
        <v>147</v>
      </c>
      <c r="P2" s="60" t="s">
        <v>60</v>
      </c>
      <c r="Q2" s="66">
        <v>3373484417764</v>
      </c>
      <c r="R2" s="67"/>
      <c r="S2" s="66">
        <v>11766791118</v>
      </c>
      <c r="T2" s="67" t="s">
        <v>353</v>
      </c>
      <c r="U2" s="94">
        <v>193713000000</v>
      </c>
      <c r="V2" s="68"/>
      <c r="W2" s="94">
        <f>155000000000</f>
        <v>155000000000</v>
      </c>
      <c r="X2" s="94">
        <v>176544603000</v>
      </c>
      <c r="Y2" s="94">
        <v>234048280000</v>
      </c>
      <c r="Z2" s="95">
        <f>+U2+W2+X2+Y2</f>
        <v>759305883000</v>
      </c>
      <c r="AA2" s="96">
        <v>130</v>
      </c>
      <c r="AB2" s="96">
        <v>130</v>
      </c>
      <c r="AC2" s="96">
        <v>146</v>
      </c>
      <c r="AD2" s="96">
        <v>146</v>
      </c>
      <c r="AE2" s="97">
        <f>+AD2</f>
        <v>146</v>
      </c>
      <c r="AF2" s="71" t="s">
        <v>333</v>
      </c>
      <c r="AG2" s="71" t="s">
        <v>342</v>
      </c>
      <c r="AH2" s="72"/>
      <c r="AI2" s="72"/>
      <c r="AJ2" s="73"/>
      <c r="AK2" s="74"/>
    </row>
    <row r="3" spans="1:37" s="49" customFormat="1" ht="191.25" customHeight="1" x14ac:dyDescent="0.25">
      <c r="A3" s="90">
        <v>2</v>
      </c>
      <c r="B3" s="89" t="s">
        <v>91</v>
      </c>
      <c r="C3" s="90" t="s">
        <v>354</v>
      </c>
      <c r="D3" s="92" t="s">
        <v>92</v>
      </c>
      <c r="E3" s="92" t="s">
        <v>360</v>
      </c>
      <c r="F3" s="108" t="s">
        <v>366</v>
      </c>
      <c r="G3" s="60" t="s">
        <v>94</v>
      </c>
      <c r="H3" s="61">
        <v>883000000000</v>
      </c>
      <c r="I3" s="62" t="s">
        <v>22</v>
      </c>
      <c r="J3" s="62" t="s">
        <v>56</v>
      </c>
      <c r="K3" s="60" t="s">
        <v>95</v>
      </c>
      <c r="L3" s="63" t="s">
        <v>96</v>
      </c>
      <c r="M3" s="63" t="s">
        <v>97</v>
      </c>
      <c r="N3" s="64">
        <v>80</v>
      </c>
      <c r="O3" s="65">
        <v>80</v>
      </c>
      <c r="P3" s="60" t="s">
        <v>98</v>
      </c>
      <c r="Q3" s="66" t="s">
        <v>99</v>
      </c>
      <c r="R3" s="66" t="s">
        <v>100</v>
      </c>
      <c r="S3" s="66" t="s">
        <v>101</v>
      </c>
      <c r="T3" s="67" t="s">
        <v>351</v>
      </c>
      <c r="U3" s="68">
        <f>151739000000-572413755+750000000</f>
        <v>151916586245</v>
      </c>
      <c r="V3" s="68"/>
      <c r="W3" s="94">
        <f>133956400000+750000000</f>
        <v>134706400000</v>
      </c>
      <c r="X3" s="94">
        <f>120000000000-60000000+5000000000+22175500000+1000000000+750000000</f>
        <v>148865500000</v>
      </c>
      <c r="Y3" s="94">
        <f>153526486525+1000000000+750000000</f>
        <v>155276486525</v>
      </c>
      <c r="Z3" s="95">
        <f>+U3+W3+X3+Y3</f>
        <v>590764972770</v>
      </c>
      <c r="AA3" s="98">
        <v>13</v>
      </c>
      <c r="AB3" s="98">
        <v>13</v>
      </c>
      <c r="AC3" s="98">
        <v>14</v>
      </c>
      <c r="AD3" s="98">
        <v>14</v>
      </c>
      <c r="AE3" s="97">
        <f t="shared" ref="AE3:AE13" si="0">+AA3+AB3+AC3+AD3</f>
        <v>54</v>
      </c>
      <c r="AF3" s="71" t="s">
        <v>340</v>
      </c>
      <c r="AG3" s="71" t="s">
        <v>341</v>
      </c>
      <c r="AH3" s="76"/>
      <c r="AI3" s="76"/>
      <c r="AJ3" s="77"/>
      <c r="AK3" s="74"/>
    </row>
    <row r="4" spans="1:37" s="49" customFormat="1" ht="191.25" customHeight="1" x14ac:dyDescent="0.25">
      <c r="A4" s="90"/>
      <c r="B4" s="89" t="s">
        <v>91</v>
      </c>
      <c r="C4" s="90" t="s">
        <v>354</v>
      </c>
      <c r="D4" s="92" t="s">
        <v>92</v>
      </c>
      <c r="E4" s="92" t="s">
        <v>358</v>
      </c>
      <c r="F4" s="99" t="s">
        <v>367</v>
      </c>
      <c r="G4" s="100"/>
      <c r="H4" s="101"/>
      <c r="I4" s="102"/>
      <c r="J4" s="102"/>
      <c r="K4" s="100"/>
      <c r="L4" s="103"/>
      <c r="M4" s="103"/>
      <c r="N4" s="104"/>
      <c r="O4" s="105"/>
      <c r="P4" s="100"/>
      <c r="Q4" s="106"/>
      <c r="R4" s="106"/>
      <c r="S4" s="106"/>
      <c r="T4" s="107"/>
      <c r="U4" s="94">
        <v>350000000</v>
      </c>
      <c r="V4" s="94"/>
      <c r="W4" s="94">
        <v>350000000</v>
      </c>
      <c r="X4" s="94">
        <v>350000000</v>
      </c>
      <c r="Y4" s="94">
        <v>350000000</v>
      </c>
      <c r="Z4" s="95">
        <f>SUM(U4:Y4)</f>
        <v>1400000000</v>
      </c>
      <c r="AA4" s="98">
        <v>1</v>
      </c>
      <c r="AB4" s="98">
        <v>1</v>
      </c>
      <c r="AC4" s="98">
        <v>1</v>
      </c>
      <c r="AD4" s="98">
        <v>1</v>
      </c>
      <c r="AE4" s="97">
        <f>SUM(AA4:AD4)</f>
        <v>4</v>
      </c>
      <c r="AF4" s="71"/>
      <c r="AG4" s="71"/>
      <c r="AH4" s="76"/>
      <c r="AI4" s="76"/>
      <c r="AJ4" s="77"/>
      <c r="AK4" s="74"/>
    </row>
    <row r="5" spans="1:37" s="49" customFormat="1" ht="191.25" customHeight="1" x14ac:dyDescent="0.25">
      <c r="A5" s="90"/>
      <c r="B5" s="89" t="s">
        <v>91</v>
      </c>
      <c r="C5" s="90" t="s">
        <v>354</v>
      </c>
      <c r="D5" s="92" t="s">
        <v>92</v>
      </c>
      <c r="E5" s="92" t="s">
        <v>358</v>
      </c>
      <c r="F5" s="99" t="s">
        <v>368</v>
      </c>
      <c r="G5" s="60"/>
      <c r="H5" s="61"/>
      <c r="I5" s="62"/>
      <c r="J5" s="62"/>
      <c r="K5" s="60"/>
      <c r="L5" s="63"/>
      <c r="M5" s="63"/>
      <c r="N5" s="64"/>
      <c r="O5" s="65"/>
      <c r="P5" s="60"/>
      <c r="Q5" s="66"/>
      <c r="R5" s="66"/>
      <c r="S5" s="66"/>
      <c r="T5" s="67"/>
      <c r="U5" s="94">
        <v>150000000</v>
      </c>
      <c r="V5" s="94"/>
      <c r="W5" s="94">
        <v>150000000</v>
      </c>
      <c r="X5" s="94">
        <v>150000000</v>
      </c>
      <c r="Y5" s="94">
        <v>150000000</v>
      </c>
      <c r="Z5" s="95">
        <f>SUM(U5:Y5)</f>
        <v>600000000</v>
      </c>
      <c r="AA5" s="98">
        <v>1</v>
      </c>
      <c r="AB5" s="98">
        <v>1</v>
      </c>
      <c r="AC5" s="98">
        <v>1</v>
      </c>
      <c r="AD5" s="98">
        <v>1</v>
      </c>
      <c r="AE5" s="97">
        <f>SUM(AA5:AD5)</f>
        <v>4</v>
      </c>
      <c r="AF5" s="71"/>
      <c r="AG5" s="71"/>
      <c r="AH5" s="76"/>
      <c r="AI5" s="76"/>
      <c r="AJ5" s="77"/>
      <c r="AK5" s="74"/>
    </row>
    <row r="6" spans="1:37" s="49" customFormat="1" ht="203.25" customHeight="1" x14ac:dyDescent="0.25">
      <c r="A6" s="90">
        <v>2</v>
      </c>
      <c r="B6" s="91" t="s">
        <v>91</v>
      </c>
      <c r="C6" s="90" t="s">
        <v>354</v>
      </c>
      <c r="D6" s="91" t="s">
        <v>92</v>
      </c>
      <c r="E6" s="91"/>
      <c r="F6" s="99" t="s">
        <v>369</v>
      </c>
      <c r="G6" s="60" t="s">
        <v>125</v>
      </c>
      <c r="H6" s="78">
        <v>36000000000</v>
      </c>
      <c r="I6" s="59" t="s">
        <v>22</v>
      </c>
      <c r="J6" s="59" t="s">
        <v>56</v>
      </c>
      <c r="K6" s="79"/>
      <c r="L6" s="80" t="s">
        <v>126</v>
      </c>
      <c r="M6" s="80" t="s">
        <v>127</v>
      </c>
      <c r="N6" s="81" t="s">
        <v>72</v>
      </c>
      <c r="O6" s="82">
        <v>164</v>
      </c>
      <c r="P6" s="60" t="s">
        <v>72</v>
      </c>
      <c r="Q6" s="66">
        <v>36000000000</v>
      </c>
      <c r="R6" s="66">
        <v>0</v>
      </c>
      <c r="S6" s="66">
        <v>0</v>
      </c>
      <c r="T6" s="67" t="s">
        <v>352</v>
      </c>
      <c r="U6" s="68">
        <v>700000000</v>
      </c>
      <c r="V6" s="68"/>
      <c r="W6" s="68">
        <v>2000000000</v>
      </c>
      <c r="X6" s="68">
        <v>3750000000</v>
      </c>
      <c r="Y6" s="68">
        <v>3750000000</v>
      </c>
      <c r="Z6" s="69">
        <f t="shared" ref="Z6:Z13" si="1">+U6+W6+X6+Y6</f>
        <v>10200000000</v>
      </c>
      <c r="AA6" s="98">
        <v>21</v>
      </c>
      <c r="AB6" s="98">
        <v>41</v>
      </c>
      <c r="AC6" s="98">
        <v>41</v>
      </c>
      <c r="AD6" s="98">
        <v>41</v>
      </c>
      <c r="AE6" s="97">
        <f t="shared" si="0"/>
        <v>144</v>
      </c>
      <c r="AF6" s="71" t="s">
        <v>334</v>
      </c>
      <c r="AG6" s="71" t="s">
        <v>334</v>
      </c>
      <c r="AH6" s="72"/>
      <c r="AI6" s="72"/>
      <c r="AJ6" s="73"/>
      <c r="AK6" s="74"/>
    </row>
    <row r="7" spans="1:37" s="49" customFormat="1" ht="203.25" customHeight="1" x14ac:dyDescent="0.25">
      <c r="A7" s="90">
        <v>2</v>
      </c>
      <c r="B7" s="91" t="s">
        <v>91</v>
      </c>
      <c r="C7" s="90" t="s">
        <v>354</v>
      </c>
      <c r="D7" s="91" t="s">
        <v>92</v>
      </c>
      <c r="E7" s="91"/>
      <c r="F7" s="99" t="s">
        <v>363</v>
      </c>
      <c r="G7" s="60"/>
      <c r="H7" s="78"/>
      <c r="I7" s="59"/>
      <c r="J7" s="59"/>
      <c r="K7" s="79"/>
      <c r="L7" s="80"/>
      <c r="M7" s="80"/>
      <c r="N7" s="81"/>
      <c r="O7" s="82"/>
      <c r="P7" s="60"/>
      <c r="Q7" s="66"/>
      <c r="R7" s="66"/>
      <c r="S7" s="66"/>
      <c r="T7" s="67"/>
      <c r="U7" s="68">
        <v>0</v>
      </c>
      <c r="V7" s="68"/>
      <c r="W7" s="68">
        <v>2000000000</v>
      </c>
      <c r="X7" s="68">
        <v>3750000000</v>
      </c>
      <c r="Y7" s="68">
        <v>3750000000</v>
      </c>
      <c r="Z7" s="69">
        <f>SUM(U7:Y7)</f>
        <v>9500000000</v>
      </c>
      <c r="AA7" s="75"/>
      <c r="AB7" s="75"/>
      <c r="AC7" s="75"/>
      <c r="AD7" s="75"/>
      <c r="AE7" s="70">
        <f t="shared" si="0"/>
        <v>0</v>
      </c>
      <c r="AF7" s="71" t="s">
        <v>334</v>
      </c>
      <c r="AG7" s="71" t="s">
        <v>334</v>
      </c>
      <c r="AH7" s="72"/>
      <c r="AI7" s="72"/>
      <c r="AJ7" s="73"/>
      <c r="AK7" s="74"/>
    </row>
    <row r="8" spans="1:37" s="49" customFormat="1" ht="192.75" customHeight="1" x14ac:dyDescent="0.25">
      <c r="A8" s="90">
        <v>3</v>
      </c>
      <c r="B8" s="91" t="s">
        <v>189</v>
      </c>
      <c r="C8" s="90">
        <v>16</v>
      </c>
      <c r="D8" s="91" t="s">
        <v>190</v>
      </c>
      <c r="E8" s="91"/>
      <c r="F8" s="99" t="s">
        <v>370</v>
      </c>
      <c r="G8" s="60" t="s">
        <v>192</v>
      </c>
      <c r="H8" s="61">
        <v>180718643437</v>
      </c>
      <c r="I8" s="62" t="s">
        <v>22</v>
      </c>
      <c r="J8" s="62" t="s">
        <v>56</v>
      </c>
      <c r="K8" s="60" t="s">
        <v>193</v>
      </c>
      <c r="L8" s="83" t="s">
        <v>194</v>
      </c>
      <c r="M8" s="83" t="s">
        <v>195</v>
      </c>
      <c r="N8" s="64">
        <v>290079</v>
      </c>
      <c r="O8" s="65">
        <v>195000</v>
      </c>
      <c r="P8" s="60" t="s">
        <v>196</v>
      </c>
      <c r="Q8" s="66">
        <v>180718643437</v>
      </c>
      <c r="R8" s="66">
        <v>0</v>
      </c>
      <c r="S8" s="66">
        <v>0</v>
      </c>
      <c r="T8" s="67" t="s">
        <v>352</v>
      </c>
      <c r="U8" s="68">
        <v>23713000000</v>
      </c>
      <c r="V8" s="68"/>
      <c r="W8" s="94">
        <v>23713000000</v>
      </c>
      <c r="X8" s="94">
        <v>23713000000</v>
      </c>
      <c r="Y8" s="94">
        <v>23713000000</v>
      </c>
      <c r="Z8" s="95">
        <f t="shared" si="1"/>
        <v>94852000000</v>
      </c>
      <c r="AA8" s="98">
        <v>40000</v>
      </c>
      <c r="AB8" s="98">
        <v>40000</v>
      </c>
      <c r="AC8" s="98">
        <v>40000</v>
      </c>
      <c r="AD8" s="98">
        <v>40000</v>
      </c>
      <c r="AE8" s="97">
        <f t="shared" si="0"/>
        <v>160000</v>
      </c>
      <c r="AF8" s="71" t="s">
        <v>335</v>
      </c>
      <c r="AG8" s="71" t="s">
        <v>355</v>
      </c>
      <c r="AH8" s="80"/>
      <c r="AI8" s="80"/>
      <c r="AJ8" s="77"/>
      <c r="AK8" s="74"/>
    </row>
    <row r="9" spans="1:37" s="49" customFormat="1" ht="135.75" customHeight="1" x14ac:dyDescent="0.25">
      <c r="A9" s="90">
        <v>3</v>
      </c>
      <c r="B9" s="89" t="s">
        <v>189</v>
      </c>
      <c r="C9" s="90">
        <v>16</v>
      </c>
      <c r="D9" s="92" t="s">
        <v>190</v>
      </c>
      <c r="E9" s="92"/>
      <c r="F9" s="99" t="s">
        <v>371</v>
      </c>
      <c r="G9" s="60" t="s">
        <v>202</v>
      </c>
      <c r="H9" s="61">
        <v>20000000000</v>
      </c>
      <c r="I9" s="62" t="s">
        <v>22</v>
      </c>
      <c r="J9" s="62" t="s">
        <v>56</v>
      </c>
      <c r="K9" s="60" t="s">
        <v>203</v>
      </c>
      <c r="L9" s="83" t="s">
        <v>204</v>
      </c>
      <c r="M9" s="83" t="s">
        <v>205</v>
      </c>
      <c r="N9" s="64">
        <v>136247</v>
      </c>
      <c r="O9" s="65">
        <v>32000</v>
      </c>
      <c r="P9" s="60" t="s">
        <v>196</v>
      </c>
      <c r="Q9" s="66">
        <v>20000000000</v>
      </c>
      <c r="R9" s="66">
        <v>0</v>
      </c>
      <c r="S9" s="66">
        <v>0</v>
      </c>
      <c r="T9" s="67" t="s">
        <v>352</v>
      </c>
      <c r="U9" s="68">
        <v>4000000000</v>
      </c>
      <c r="V9" s="68"/>
      <c r="W9" s="94">
        <v>4000000000</v>
      </c>
      <c r="X9" s="94">
        <v>4000000000</v>
      </c>
      <c r="Y9" s="94">
        <v>4000000000</v>
      </c>
      <c r="Z9" s="69">
        <f>SUM(U9:Y9)</f>
        <v>16000000000</v>
      </c>
      <c r="AA9" s="98">
        <v>1050</v>
      </c>
      <c r="AB9" s="98">
        <v>3400</v>
      </c>
      <c r="AC9" s="98">
        <v>4520</v>
      </c>
      <c r="AD9" s="98">
        <v>5650</v>
      </c>
      <c r="AE9" s="97">
        <f t="shared" si="0"/>
        <v>14620</v>
      </c>
      <c r="AF9" s="71" t="s">
        <v>339</v>
      </c>
      <c r="AG9" s="71" t="s">
        <v>343</v>
      </c>
      <c r="AH9" s="72"/>
      <c r="AI9" s="72"/>
      <c r="AJ9" s="73"/>
      <c r="AK9" s="74"/>
    </row>
    <row r="10" spans="1:37" s="49" customFormat="1" ht="138" customHeight="1" x14ac:dyDescent="0.25">
      <c r="A10" s="90">
        <v>3</v>
      </c>
      <c r="B10" s="89" t="s">
        <v>189</v>
      </c>
      <c r="C10" s="90">
        <v>19</v>
      </c>
      <c r="D10" s="92" t="s">
        <v>356</v>
      </c>
      <c r="E10" s="92"/>
      <c r="F10" s="99" t="s">
        <v>364</v>
      </c>
      <c r="G10" s="60" t="s">
        <v>229</v>
      </c>
      <c r="H10" s="61">
        <v>15807000000</v>
      </c>
      <c r="I10" s="62" t="s">
        <v>22</v>
      </c>
      <c r="J10" s="62" t="s">
        <v>56</v>
      </c>
      <c r="K10" s="60" t="s">
        <v>230</v>
      </c>
      <c r="L10" s="83" t="s">
        <v>231</v>
      </c>
      <c r="M10" s="83" t="s">
        <v>232</v>
      </c>
      <c r="N10" s="64">
        <v>4</v>
      </c>
      <c r="O10" s="65">
        <v>4</v>
      </c>
      <c r="P10" s="60" t="s">
        <v>233</v>
      </c>
      <c r="Q10" s="66">
        <v>15807000000</v>
      </c>
      <c r="R10" s="66">
        <v>0</v>
      </c>
      <c r="S10" s="66">
        <v>0</v>
      </c>
      <c r="T10" s="67" t="s">
        <v>350</v>
      </c>
      <c r="U10" s="68">
        <v>1220000000</v>
      </c>
      <c r="V10" s="68"/>
      <c r="W10" s="94">
        <v>1000000000</v>
      </c>
      <c r="X10" s="94">
        <v>1200000000</v>
      </c>
      <c r="Y10" s="94">
        <v>1200000000</v>
      </c>
      <c r="Z10" s="69">
        <f t="shared" si="1"/>
        <v>4620000000</v>
      </c>
      <c r="AA10" s="75">
        <v>3</v>
      </c>
      <c r="AB10" s="75">
        <v>3</v>
      </c>
      <c r="AC10" s="75">
        <v>3</v>
      </c>
      <c r="AD10" s="75">
        <v>3</v>
      </c>
      <c r="AE10" s="84">
        <f>+AD10</f>
        <v>3</v>
      </c>
      <c r="AF10" s="71" t="s">
        <v>336</v>
      </c>
      <c r="AG10" s="71" t="s">
        <v>346</v>
      </c>
      <c r="AH10" s="72"/>
      <c r="AI10" s="72"/>
      <c r="AJ10" s="73"/>
      <c r="AK10" s="74"/>
    </row>
    <row r="11" spans="1:37" s="49" customFormat="1" ht="172.5" customHeight="1" x14ac:dyDescent="0.25">
      <c r="A11" s="90">
        <v>4</v>
      </c>
      <c r="B11" s="89" t="s">
        <v>269</v>
      </c>
      <c r="C11" s="90">
        <v>26</v>
      </c>
      <c r="D11" s="92" t="s">
        <v>270</v>
      </c>
      <c r="E11" s="92"/>
      <c r="F11" s="99" t="s">
        <v>372</v>
      </c>
      <c r="G11" s="60" t="s">
        <v>272</v>
      </c>
      <c r="H11" s="61">
        <v>1344000000000</v>
      </c>
      <c r="I11" s="62" t="s">
        <v>22</v>
      </c>
      <c r="J11" s="62" t="s">
        <v>56</v>
      </c>
      <c r="K11" s="60" t="s">
        <v>273</v>
      </c>
      <c r="L11" s="60" t="s">
        <v>274</v>
      </c>
      <c r="M11" s="83" t="s">
        <v>275</v>
      </c>
      <c r="N11" s="64">
        <v>32</v>
      </c>
      <c r="O11" s="65">
        <v>310</v>
      </c>
      <c r="P11" s="64" t="s">
        <v>276</v>
      </c>
      <c r="Q11" s="66">
        <v>1244293000000</v>
      </c>
      <c r="R11" s="66">
        <v>99707000000</v>
      </c>
      <c r="S11" s="66">
        <v>0</v>
      </c>
      <c r="T11" s="67" t="s">
        <v>349</v>
      </c>
      <c r="U11" s="94">
        <v>16678846000</v>
      </c>
      <c r="V11" s="68"/>
      <c r="W11" s="94">
        <v>70700000000</v>
      </c>
      <c r="X11" s="94">
        <v>57841345000</v>
      </c>
      <c r="Y11" s="94">
        <v>41026836000</v>
      </c>
      <c r="Z11" s="95">
        <f>SUM(U11:Y11)</f>
        <v>186247027000</v>
      </c>
      <c r="AA11" s="75">
        <v>0</v>
      </c>
      <c r="AB11" s="75">
        <v>17</v>
      </c>
      <c r="AC11" s="75">
        <v>23</v>
      </c>
      <c r="AD11" s="75">
        <v>7</v>
      </c>
      <c r="AE11" s="84">
        <f>+AA11+AB11+AC11+AD11</f>
        <v>47</v>
      </c>
      <c r="AF11" s="71" t="s">
        <v>337</v>
      </c>
      <c r="AG11" s="71" t="s">
        <v>345</v>
      </c>
      <c r="AH11" s="63"/>
      <c r="AI11" s="63"/>
      <c r="AJ11" s="77"/>
      <c r="AK11" s="74"/>
    </row>
    <row r="12" spans="1:37" s="49" customFormat="1" ht="172.5" customHeight="1" x14ac:dyDescent="0.25">
      <c r="A12" s="90">
        <v>4</v>
      </c>
      <c r="B12" s="89" t="s">
        <v>269</v>
      </c>
      <c r="C12" s="90">
        <v>26</v>
      </c>
      <c r="D12" s="92" t="s">
        <v>270</v>
      </c>
      <c r="E12" s="92"/>
      <c r="F12" s="99" t="s">
        <v>373</v>
      </c>
      <c r="G12" s="60" t="s">
        <v>272</v>
      </c>
      <c r="H12" s="61">
        <v>1344000000000</v>
      </c>
      <c r="I12" s="62" t="s">
        <v>22</v>
      </c>
      <c r="J12" s="62" t="s">
        <v>56</v>
      </c>
      <c r="K12" s="60" t="s">
        <v>273</v>
      </c>
      <c r="L12" s="60" t="s">
        <v>274</v>
      </c>
      <c r="M12" s="83" t="s">
        <v>275</v>
      </c>
      <c r="N12" s="64">
        <v>32</v>
      </c>
      <c r="O12" s="65">
        <v>310</v>
      </c>
      <c r="P12" s="64" t="s">
        <v>276</v>
      </c>
      <c r="Q12" s="66">
        <v>1244293000000</v>
      </c>
      <c r="R12" s="66">
        <v>99707000000</v>
      </c>
      <c r="S12" s="66">
        <v>0</v>
      </c>
      <c r="T12" s="67" t="s">
        <v>349</v>
      </c>
      <c r="U12" s="68"/>
      <c r="V12" s="68"/>
      <c r="W12" s="94">
        <v>19300000000</v>
      </c>
      <c r="X12" s="94">
        <v>14600000000</v>
      </c>
      <c r="Y12" s="94">
        <v>3800000000</v>
      </c>
      <c r="Z12" s="95">
        <f>SUM(U12:Y12)</f>
        <v>37700000000</v>
      </c>
      <c r="AA12" s="75">
        <v>0</v>
      </c>
      <c r="AB12" s="75">
        <v>17</v>
      </c>
      <c r="AC12" s="75">
        <v>23</v>
      </c>
      <c r="AD12" s="75">
        <v>7</v>
      </c>
      <c r="AE12" s="84">
        <f t="shared" si="0"/>
        <v>47</v>
      </c>
      <c r="AF12" s="71" t="s">
        <v>337</v>
      </c>
      <c r="AG12" s="71" t="s">
        <v>345</v>
      </c>
      <c r="AH12" s="63"/>
      <c r="AI12" s="63"/>
      <c r="AJ12" s="77"/>
      <c r="AK12" s="74"/>
    </row>
    <row r="13" spans="1:37" s="49" customFormat="1" ht="250.5" customHeight="1" x14ac:dyDescent="0.25">
      <c r="A13" s="90">
        <v>5</v>
      </c>
      <c r="B13" s="89" t="s">
        <v>307</v>
      </c>
      <c r="C13" s="90">
        <v>33</v>
      </c>
      <c r="D13" s="92" t="s">
        <v>308</v>
      </c>
      <c r="E13" s="92"/>
      <c r="F13" s="108" t="s">
        <v>374</v>
      </c>
      <c r="G13" s="60" t="s">
        <v>310</v>
      </c>
      <c r="H13" s="61">
        <v>78755000000</v>
      </c>
      <c r="I13" s="62" t="s">
        <v>22</v>
      </c>
      <c r="J13" s="62" t="s">
        <v>56</v>
      </c>
      <c r="K13" s="60" t="s">
        <v>311</v>
      </c>
      <c r="L13" s="60" t="s">
        <v>312</v>
      </c>
      <c r="M13" s="83" t="s">
        <v>313</v>
      </c>
      <c r="N13" s="64">
        <v>0</v>
      </c>
      <c r="O13" s="65">
        <v>1</v>
      </c>
      <c r="P13" s="64" t="s">
        <v>259</v>
      </c>
      <c r="Q13" s="66">
        <v>78755000000</v>
      </c>
      <c r="R13" s="66">
        <v>0</v>
      </c>
      <c r="S13" s="66">
        <v>0</v>
      </c>
      <c r="T13" s="88" t="s">
        <v>348</v>
      </c>
      <c r="U13" s="68">
        <v>16059000000</v>
      </c>
      <c r="V13" s="68"/>
      <c r="W13" s="94">
        <v>12000000000</v>
      </c>
      <c r="X13" s="94">
        <v>14000000000</v>
      </c>
      <c r="Y13" s="94">
        <v>14000000000</v>
      </c>
      <c r="Z13" s="95">
        <f t="shared" si="1"/>
        <v>56059000000</v>
      </c>
      <c r="AA13" s="85"/>
      <c r="AB13" s="85"/>
      <c r="AC13" s="85"/>
      <c r="AD13" s="85"/>
      <c r="AE13" s="86">
        <f t="shared" si="0"/>
        <v>0</v>
      </c>
      <c r="AF13" s="71" t="s">
        <v>338</v>
      </c>
      <c r="AG13" s="71" t="s">
        <v>344</v>
      </c>
      <c r="AH13" s="72"/>
      <c r="AI13" s="72"/>
      <c r="AJ13" s="73"/>
      <c r="AK13" s="74"/>
    </row>
    <row r="14" spans="1:37" x14ac:dyDescent="0.25">
      <c r="H14" s="32">
        <f>SUM(H2:H13)</f>
        <v>7287531852319</v>
      </c>
      <c r="I14" s="32">
        <f t="shared" ref="I14:N14" si="2">SUM(I2:I13)</f>
        <v>0</v>
      </c>
      <c r="J14" s="32">
        <f t="shared" si="2"/>
        <v>0</v>
      </c>
      <c r="K14" s="32">
        <f t="shared" si="2"/>
        <v>0</v>
      </c>
      <c r="L14" s="32">
        <f t="shared" si="2"/>
        <v>0</v>
      </c>
      <c r="M14" s="32">
        <f t="shared" si="2"/>
        <v>0</v>
      </c>
      <c r="N14" s="32">
        <f t="shared" si="2"/>
        <v>426604</v>
      </c>
      <c r="O14" s="32"/>
      <c r="P14" s="32"/>
      <c r="Q14" s="32">
        <f>SUM(Q2:Q13)</f>
        <v>6193351061201</v>
      </c>
      <c r="R14" s="32">
        <f>SUM(R2:R13)</f>
        <v>199414000000</v>
      </c>
      <c r="S14" s="32">
        <f>SUM(S2:S13)</f>
        <v>11766791118</v>
      </c>
      <c r="T14" s="32"/>
      <c r="U14" s="93">
        <f t="shared" ref="U14:Z14" si="3">SUM(U2:U13)</f>
        <v>408500432245</v>
      </c>
      <c r="V14" s="93"/>
      <c r="W14" s="93">
        <f>SUM(W2:W13)</f>
        <v>424919400000</v>
      </c>
      <c r="X14" s="93">
        <f t="shared" si="3"/>
        <v>448764448000</v>
      </c>
      <c r="Y14" s="93">
        <f t="shared" si="3"/>
        <v>485064602525</v>
      </c>
      <c r="Z14" s="93">
        <f t="shared" si="3"/>
        <v>1767248882770</v>
      </c>
      <c r="AJ14" s="32">
        <f>SUM(AJ2:AJ13)</f>
        <v>0</v>
      </c>
    </row>
    <row r="15" spans="1:37" x14ac:dyDescent="0.25">
      <c r="U15" s="48">
        <v>407250432245.328</v>
      </c>
      <c r="V15" s="48"/>
      <c r="W15" s="48">
        <v>397844888131</v>
      </c>
      <c r="X15" s="48">
        <v>424338947569</v>
      </c>
      <c r="Y15" s="48">
        <v>442814614825</v>
      </c>
      <c r="Z15" s="48">
        <f>SUM(U15:Y15)</f>
        <v>1672248882770.3281</v>
      </c>
      <c r="AA15" s="31">
        <f>+Z15-Z14</f>
        <v>-94999999999.671875</v>
      </c>
    </row>
    <row r="16" spans="1:37" x14ac:dyDescent="0.25">
      <c r="U16" s="32">
        <f>+U15-U14</f>
        <v>-1249999999.6719971</v>
      </c>
      <c r="V16" s="32"/>
      <c r="W16" s="32">
        <f>+W15-W14</f>
        <v>-27074511869</v>
      </c>
      <c r="X16" s="32">
        <f>+X15-X14</f>
        <v>-24425500431</v>
      </c>
      <c r="Y16" s="32">
        <f>+Y15-Y14</f>
        <v>-42249987700</v>
      </c>
      <c r="Z16" s="32">
        <f>+Z15-Z14</f>
        <v>-94999999999.671875</v>
      </c>
    </row>
    <row r="17" spans="21:26" x14ac:dyDescent="0.25">
      <c r="U17" s="28"/>
      <c r="V17" s="28"/>
      <c r="W17" s="29"/>
      <c r="X17" s="29"/>
      <c r="Y17" s="29"/>
      <c r="Z17" s="30"/>
    </row>
    <row r="18" spans="21:26" x14ac:dyDescent="0.25">
      <c r="U18" s="28"/>
      <c r="V18" s="28"/>
      <c r="W18" s="110">
        <v>424919400000</v>
      </c>
      <c r="X18" s="110">
        <v>448764448000</v>
      </c>
      <c r="Y18" s="110">
        <v>485064602525</v>
      </c>
      <c r="Z18" s="45">
        <v>1767248882770</v>
      </c>
    </row>
    <row r="19" spans="21:26" x14ac:dyDescent="0.25">
      <c r="U19" s="28"/>
      <c r="V19" s="28"/>
      <c r="W19" s="29"/>
      <c r="X19" s="29"/>
      <c r="Y19" s="29"/>
      <c r="Z19" s="30"/>
    </row>
    <row r="20" spans="21:26" x14ac:dyDescent="0.25">
      <c r="U20" s="28"/>
      <c r="V20" s="28"/>
      <c r="W20" s="29"/>
      <c r="X20" s="29"/>
      <c r="Y20" s="29"/>
      <c r="Z20" s="30"/>
    </row>
    <row r="21" spans="21:26" x14ac:dyDescent="0.25">
      <c r="U21" s="28"/>
      <c r="V21" s="28"/>
      <c r="W21" s="29"/>
      <c r="X21" s="29"/>
      <c r="Y21" s="29"/>
      <c r="Z21" s="30"/>
    </row>
    <row r="22" spans="21:26" x14ac:dyDescent="0.25">
      <c r="U22" s="28"/>
      <c r="V22" s="28"/>
      <c r="W22" s="29"/>
      <c r="X22" s="29"/>
      <c r="Y22" s="29"/>
      <c r="Z22" s="30"/>
    </row>
    <row r="23" spans="21:26" x14ac:dyDescent="0.25">
      <c r="U23" s="28"/>
      <c r="V23" s="28"/>
      <c r="W23" s="29"/>
      <c r="X23" s="29"/>
      <c r="Y23" s="29"/>
      <c r="Z23" s="30"/>
    </row>
    <row r="24" spans="21:26" x14ac:dyDescent="0.25">
      <c r="U24" s="28"/>
      <c r="V24" s="28"/>
      <c r="W24" s="29"/>
      <c r="X24" s="29"/>
      <c r="Y24" s="29"/>
      <c r="Z24" s="30"/>
    </row>
    <row r="25" spans="21:26" x14ac:dyDescent="0.25">
      <c r="U25" s="28"/>
      <c r="V25" s="28"/>
      <c r="W25" s="29"/>
      <c r="X25" s="29"/>
      <c r="Y25" s="29"/>
      <c r="Z25" s="30"/>
    </row>
    <row r="26" spans="21:26" x14ac:dyDescent="0.25">
      <c r="U26" s="28"/>
      <c r="V26" s="28"/>
      <c r="W26" s="29"/>
      <c r="X26" s="29"/>
      <c r="Y26" s="29"/>
      <c r="Z26" s="30"/>
    </row>
    <row r="27" spans="21:26" x14ac:dyDescent="0.25">
      <c r="U27" s="28"/>
      <c r="V27" s="28"/>
      <c r="W27" s="29"/>
      <c r="X27" s="29"/>
      <c r="Y27" s="29"/>
      <c r="Z27" s="30"/>
    </row>
    <row r="28" spans="21:26" x14ac:dyDescent="0.25">
      <c r="U28" s="28"/>
      <c r="V28" s="28"/>
      <c r="W28" s="29"/>
      <c r="X28" s="29"/>
      <c r="Y28" s="29"/>
      <c r="Z28" s="30"/>
    </row>
    <row r="29" spans="21:26" x14ac:dyDescent="0.25">
      <c r="U29" s="28"/>
      <c r="V29" s="28"/>
      <c r="W29" s="29"/>
      <c r="X29" s="29"/>
      <c r="Y29" s="29"/>
      <c r="Z29" s="30"/>
    </row>
    <row r="30" spans="21:26" x14ac:dyDescent="0.25">
      <c r="U30" s="28"/>
      <c r="V30" s="28"/>
      <c r="W30" s="29"/>
      <c r="X30" s="29"/>
      <c r="Y30" s="29"/>
      <c r="Z30" s="30"/>
    </row>
    <row r="31" spans="21:26" x14ac:dyDescent="0.25">
      <c r="U31" s="28"/>
      <c r="V31" s="28"/>
      <c r="W31" s="29"/>
      <c r="X31" s="29"/>
      <c r="Y31" s="29"/>
      <c r="Z31" s="30"/>
    </row>
    <row r="32" spans="21:26" x14ac:dyDescent="0.25">
      <c r="U32" s="28"/>
      <c r="V32" s="28"/>
      <c r="W32" s="29"/>
      <c r="X32" s="29"/>
      <c r="Y32" s="29"/>
      <c r="Z32" s="30"/>
    </row>
    <row r="33" spans="21:26" x14ac:dyDescent="0.25">
      <c r="U33" s="28"/>
      <c r="V33" s="28"/>
      <c r="W33" s="29"/>
      <c r="X33" s="29"/>
      <c r="Y33" s="29"/>
      <c r="Z33" s="30"/>
    </row>
    <row r="34" spans="21:26" x14ac:dyDescent="0.25">
      <c r="U34" s="28"/>
      <c r="V34" s="28"/>
      <c r="W34" s="29"/>
      <c r="X34" s="29"/>
      <c r="Y34" s="29"/>
      <c r="Z34" s="30"/>
    </row>
    <row r="35" spans="21:26" x14ac:dyDescent="0.25">
      <c r="U35" s="28"/>
      <c r="V35" s="28"/>
      <c r="W35" s="29"/>
      <c r="X35" s="29"/>
      <c r="Y35" s="29"/>
      <c r="Z35" s="30"/>
    </row>
    <row r="36" spans="21:26" x14ac:dyDescent="0.25">
      <c r="U36" s="28"/>
      <c r="V36" s="28"/>
      <c r="W36" s="29"/>
      <c r="X36" s="29"/>
      <c r="Y36" s="29"/>
      <c r="Z36" s="30"/>
    </row>
  </sheetData>
  <pageMargins left="0.7" right="0.7" top="0.75" bottom="0.75" header="0.3" footer="0.3"/>
  <pageSetup orientation="portrait" r:id="rId1"/>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60"/>
  <sheetViews>
    <sheetView tabSelected="1" topLeftCell="F7" zoomScale="70" zoomScaleNormal="70" workbookViewId="0">
      <selection activeCell="L3" sqref="L3"/>
    </sheetView>
  </sheetViews>
  <sheetFormatPr baseColWidth="10" defaultRowHeight="15" x14ac:dyDescent="0.25"/>
  <cols>
    <col min="2" max="3" width="19.42578125" customWidth="1"/>
    <col min="4" max="4" width="21.28515625" customWidth="1"/>
    <col min="5" max="5" width="39.28515625" customWidth="1"/>
    <col min="6" max="6" width="33.140625" customWidth="1"/>
    <col min="7" max="7" width="19" bestFit="1" customWidth="1"/>
    <col min="8" max="8" width="30.85546875" customWidth="1"/>
    <col min="9" max="9" width="49.7109375" customWidth="1"/>
    <col min="10" max="10" width="16" customWidth="1"/>
    <col min="11" max="11" width="9.42578125" customWidth="1"/>
    <col min="12" max="12" width="20.140625" customWidth="1"/>
  </cols>
  <sheetData>
    <row r="2" spans="2:12" ht="73.5" customHeight="1" x14ac:dyDescent="0.25">
      <c r="B2" s="109" t="s">
        <v>384</v>
      </c>
      <c r="C2" s="109" t="s">
        <v>1</v>
      </c>
      <c r="D2" s="109" t="s">
        <v>3</v>
      </c>
      <c r="E2" s="109" t="s">
        <v>386</v>
      </c>
      <c r="F2" s="109" t="s">
        <v>377</v>
      </c>
      <c r="G2" s="109" t="s">
        <v>378</v>
      </c>
      <c r="H2" s="109" t="s">
        <v>359</v>
      </c>
      <c r="I2" s="115" t="s">
        <v>417</v>
      </c>
      <c r="J2" s="143" t="s">
        <v>389</v>
      </c>
      <c r="K2" s="144"/>
      <c r="L2" s="116" t="s">
        <v>418</v>
      </c>
    </row>
    <row r="3" spans="2:12" s="49" customFormat="1" ht="32.25" customHeight="1" x14ac:dyDescent="0.25">
      <c r="B3" s="126" t="s">
        <v>385</v>
      </c>
      <c r="C3" s="126" t="s">
        <v>375</v>
      </c>
      <c r="D3" s="126" t="s">
        <v>376</v>
      </c>
      <c r="E3" s="129" t="s">
        <v>387</v>
      </c>
      <c r="F3" s="129" t="s">
        <v>379</v>
      </c>
      <c r="G3" s="129" t="s">
        <v>382</v>
      </c>
      <c r="H3" s="132" t="s">
        <v>380</v>
      </c>
      <c r="I3" s="119" t="s">
        <v>415</v>
      </c>
      <c r="J3" s="121" t="s">
        <v>403</v>
      </c>
      <c r="K3" s="114" t="s">
        <v>405</v>
      </c>
      <c r="L3" s="117">
        <v>14100</v>
      </c>
    </row>
    <row r="4" spans="2:12" s="49" customFormat="1" ht="32.25" customHeight="1" x14ac:dyDescent="0.25">
      <c r="B4" s="127"/>
      <c r="C4" s="127"/>
      <c r="D4" s="127"/>
      <c r="E4" s="130"/>
      <c r="F4" s="130"/>
      <c r="G4" s="130"/>
      <c r="H4" s="133"/>
      <c r="I4" s="120"/>
      <c r="J4" s="122"/>
      <c r="K4" s="113" t="s">
        <v>406</v>
      </c>
      <c r="L4" s="117">
        <v>14347</v>
      </c>
    </row>
    <row r="5" spans="2:12" s="49" customFormat="1" ht="31.5" customHeight="1" x14ac:dyDescent="0.25">
      <c r="B5" s="127"/>
      <c r="C5" s="127"/>
      <c r="D5" s="127"/>
      <c r="E5" s="130"/>
      <c r="F5" s="130"/>
      <c r="G5" s="130"/>
      <c r="H5" s="133"/>
      <c r="I5" s="119" t="s">
        <v>412</v>
      </c>
      <c r="J5" s="121" t="s">
        <v>403</v>
      </c>
      <c r="K5" s="114" t="s">
        <v>405</v>
      </c>
      <c r="L5" s="111">
        <v>1</v>
      </c>
    </row>
    <row r="6" spans="2:12" s="49" customFormat="1" ht="31.5" customHeight="1" x14ac:dyDescent="0.25">
      <c r="B6" s="127"/>
      <c r="C6" s="127"/>
      <c r="D6" s="127"/>
      <c r="E6" s="130"/>
      <c r="F6" s="130"/>
      <c r="G6" s="130"/>
      <c r="H6" s="133"/>
      <c r="I6" s="120"/>
      <c r="J6" s="122"/>
      <c r="K6" s="113" t="s">
        <v>406</v>
      </c>
      <c r="L6" s="111">
        <v>1</v>
      </c>
    </row>
    <row r="7" spans="2:12" s="49" customFormat="1" ht="30" customHeight="1" x14ac:dyDescent="0.25">
      <c r="B7" s="127"/>
      <c r="C7" s="127"/>
      <c r="D7" s="127"/>
      <c r="E7" s="130"/>
      <c r="F7" s="130"/>
      <c r="G7" s="130"/>
      <c r="H7" s="133"/>
      <c r="I7" s="119" t="s">
        <v>390</v>
      </c>
      <c r="J7" s="121" t="s">
        <v>403</v>
      </c>
      <c r="K7" s="114" t="s">
        <v>405</v>
      </c>
      <c r="L7" s="111">
        <v>1</v>
      </c>
    </row>
    <row r="8" spans="2:12" s="49" customFormat="1" ht="30" customHeight="1" x14ac:dyDescent="0.25">
      <c r="B8" s="127"/>
      <c r="C8" s="127"/>
      <c r="D8" s="127"/>
      <c r="E8" s="130"/>
      <c r="F8" s="130"/>
      <c r="G8" s="130"/>
      <c r="H8" s="133"/>
      <c r="I8" s="120"/>
      <c r="J8" s="122"/>
      <c r="K8" s="113" t="s">
        <v>406</v>
      </c>
      <c r="L8" s="111">
        <v>1</v>
      </c>
    </row>
    <row r="9" spans="2:12" s="49" customFormat="1" ht="30" customHeight="1" x14ac:dyDescent="0.25">
      <c r="B9" s="127"/>
      <c r="C9" s="127"/>
      <c r="D9" s="127"/>
      <c r="E9" s="130"/>
      <c r="F9" s="130"/>
      <c r="G9" s="130"/>
      <c r="H9" s="133"/>
      <c r="I9" s="119" t="s">
        <v>391</v>
      </c>
      <c r="J9" s="121" t="s">
        <v>404</v>
      </c>
      <c r="K9" s="114" t="s">
        <v>405</v>
      </c>
      <c r="L9" s="111">
        <v>1</v>
      </c>
    </row>
    <row r="10" spans="2:12" s="49" customFormat="1" ht="42" customHeight="1" x14ac:dyDescent="0.25">
      <c r="B10" s="127"/>
      <c r="C10" s="127"/>
      <c r="D10" s="127"/>
      <c r="E10" s="130"/>
      <c r="F10" s="130"/>
      <c r="G10" s="130"/>
      <c r="H10" s="133"/>
      <c r="I10" s="120"/>
      <c r="J10" s="122"/>
      <c r="K10" s="113" t="s">
        <v>406</v>
      </c>
      <c r="L10" s="111">
        <v>1</v>
      </c>
    </row>
    <row r="11" spans="2:12" s="49" customFormat="1" ht="30" customHeight="1" x14ac:dyDescent="0.25">
      <c r="B11" s="127"/>
      <c r="C11" s="127"/>
      <c r="D11" s="127"/>
      <c r="E11" s="130"/>
      <c r="F11" s="130"/>
      <c r="G11" s="130"/>
      <c r="H11" s="133"/>
      <c r="I11" s="119" t="s">
        <v>392</v>
      </c>
      <c r="J11" s="121" t="s">
        <v>403</v>
      </c>
      <c r="K11" s="114" t="s">
        <v>405</v>
      </c>
      <c r="L11" s="117">
        <v>2000</v>
      </c>
    </row>
    <row r="12" spans="2:12" s="49" customFormat="1" ht="45" customHeight="1" x14ac:dyDescent="0.25">
      <c r="B12" s="127"/>
      <c r="C12" s="127"/>
      <c r="D12" s="127"/>
      <c r="E12" s="130"/>
      <c r="F12" s="130"/>
      <c r="G12" s="130"/>
      <c r="H12" s="133"/>
      <c r="I12" s="120"/>
      <c r="J12" s="122"/>
      <c r="K12" s="113" t="s">
        <v>406</v>
      </c>
      <c r="L12" s="117">
        <v>2704</v>
      </c>
    </row>
    <row r="13" spans="2:12" s="49" customFormat="1" ht="36" customHeight="1" x14ac:dyDescent="0.25">
      <c r="B13" s="127"/>
      <c r="C13" s="127"/>
      <c r="D13" s="127"/>
      <c r="E13" s="130"/>
      <c r="F13" s="130"/>
      <c r="G13" s="130"/>
      <c r="H13" s="133"/>
      <c r="I13" s="119" t="s">
        <v>393</v>
      </c>
      <c r="J13" s="121" t="s">
        <v>403</v>
      </c>
      <c r="K13" s="114" t="s">
        <v>405</v>
      </c>
      <c r="L13" s="111">
        <v>11</v>
      </c>
    </row>
    <row r="14" spans="2:12" s="49" customFormat="1" ht="47.25" customHeight="1" x14ac:dyDescent="0.25">
      <c r="B14" s="127"/>
      <c r="C14" s="127"/>
      <c r="D14" s="127"/>
      <c r="E14" s="130"/>
      <c r="F14" s="130"/>
      <c r="G14" s="130"/>
      <c r="H14" s="133"/>
      <c r="I14" s="120"/>
      <c r="J14" s="122"/>
      <c r="K14" s="113" t="s">
        <v>406</v>
      </c>
      <c r="L14" s="111">
        <v>11</v>
      </c>
    </row>
    <row r="15" spans="2:12" s="49" customFormat="1" ht="35.25" customHeight="1" x14ac:dyDescent="0.25">
      <c r="B15" s="127"/>
      <c r="C15" s="127"/>
      <c r="D15" s="127"/>
      <c r="E15" s="130"/>
      <c r="F15" s="130"/>
      <c r="G15" s="130"/>
      <c r="H15" s="133"/>
      <c r="I15" s="119" t="s">
        <v>394</v>
      </c>
      <c r="J15" s="121" t="s">
        <v>404</v>
      </c>
      <c r="K15" s="114" t="s">
        <v>405</v>
      </c>
      <c r="L15" s="111">
        <v>1</v>
      </c>
    </row>
    <row r="16" spans="2:12" s="49" customFormat="1" ht="42" customHeight="1" x14ac:dyDescent="0.25">
      <c r="B16" s="127"/>
      <c r="C16" s="127"/>
      <c r="D16" s="127"/>
      <c r="E16" s="130"/>
      <c r="F16" s="130"/>
      <c r="G16" s="130"/>
      <c r="H16" s="133"/>
      <c r="I16" s="120"/>
      <c r="J16" s="122"/>
      <c r="K16" s="113" t="s">
        <v>406</v>
      </c>
      <c r="L16" s="111">
        <v>1</v>
      </c>
    </row>
    <row r="17" spans="2:12" s="49" customFormat="1" ht="48.75" customHeight="1" x14ac:dyDescent="0.25">
      <c r="B17" s="127"/>
      <c r="C17" s="127"/>
      <c r="D17" s="127"/>
      <c r="E17" s="130"/>
      <c r="F17" s="130"/>
      <c r="G17" s="130"/>
      <c r="H17" s="133"/>
      <c r="I17" s="119" t="s">
        <v>395</v>
      </c>
      <c r="J17" s="121" t="s">
        <v>404</v>
      </c>
      <c r="K17" s="114" t="s">
        <v>405</v>
      </c>
      <c r="L17" s="111">
        <v>1</v>
      </c>
    </row>
    <row r="18" spans="2:12" s="49" customFormat="1" ht="48.75" customHeight="1" x14ac:dyDescent="0.25">
      <c r="B18" s="127"/>
      <c r="C18" s="127"/>
      <c r="D18" s="127"/>
      <c r="E18" s="130"/>
      <c r="F18" s="130"/>
      <c r="G18" s="130"/>
      <c r="H18" s="133"/>
      <c r="I18" s="120"/>
      <c r="J18" s="122"/>
      <c r="K18" s="113" t="s">
        <v>406</v>
      </c>
      <c r="L18" s="111">
        <v>1</v>
      </c>
    </row>
    <row r="19" spans="2:12" s="49" customFormat="1" ht="48.75" customHeight="1" x14ac:dyDescent="0.25">
      <c r="B19" s="127"/>
      <c r="C19" s="127"/>
      <c r="D19" s="127"/>
      <c r="E19" s="130"/>
      <c r="F19" s="130"/>
      <c r="G19" s="130"/>
      <c r="H19" s="133"/>
      <c r="I19" s="119" t="s">
        <v>409</v>
      </c>
      <c r="J19" s="121" t="s">
        <v>404</v>
      </c>
      <c r="K19" s="114" t="s">
        <v>405</v>
      </c>
      <c r="L19" s="118">
        <v>1</v>
      </c>
    </row>
    <row r="20" spans="2:12" s="49" customFormat="1" ht="48.75" customHeight="1" x14ac:dyDescent="0.25">
      <c r="B20" s="127"/>
      <c r="C20" s="127"/>
      <c r="D20" s="127"/>
      <c r="E20" s="130"/>
      <c r="F20" s="130"/>
      <c r="G20" s="130"/>
      <c r="H20" s="133"/>
      <c r="I20" s="120"/>
      <c r="J20" s="122"/>
      <c r="K20" s="113" t="s">
        <v>406</v>
      </c>
      <c r="L20" s="118">
        <v>1</v>
      </c>
    </row>
    <row r="21" spans="2:12" s="49" customFormat="1" ht="48.75" customHeight="1" x14ac:dyDescent="0.25">
      <c r="B21" s="127"/>
      <c r="C21" s="127"/>
      <c r="D21" s="127"/>
      <c r="E21" s="130"/>
      <c r="F21" s="130"/>
      <c r="G21" s="130"/>
      <c r="H21" s="133"/>
      <c r="I21" s="139" t="s">
        <v>407</v>
      </c>
      <c r="J21" s="140"/>
      <c r="K21" s="140"/>
      <c r="L21" s="140"/>
    </row>
    <row r="22" spans="2:12" s="49" customFormat="1" ht="48.75" customHeight="1" x14ac:dyDescent="0.25">
      <c r="B22" s="127"/>
      <c r="C22" s="127"/>
      <c r="D22" s="127"/>
      <c r="E22" s="131"/>
      <c r="F22" s="131"/>
      <c r="G22" s="131"/>
      <c r="H22" s="134"/>
      <c r="I22" s="141"/>
      <c r="J22" s="142"/>
      <c r="K22" s="142"/>
      <c r="L22" s="142"/>
    </row>
    <row r="23" spans="2:12" s="49" customFormat="1" ht="33" customHeight="1" x14ac:dyDescent="0.25">
      <c r="B23" s="127"/>
      <c r="C23" s="127"/>
      <c r="D23" s="127"/>
      <c r="E23" s="123" t="s">
        <v>388</v>
      </c>
      <c r="F23" s="123" t="s">
        <v>381</v>
      </c>
      <c r="G23" s="123" t="s">
        <v>383</v>
      </c>
      <c r="H23" s="135" t="s">
        <v>358</v>
      </c>
      <c r="I23" s="119" t="s">
        <v>396</v>
      </c>
      <c r="J23" s="121" t="s">
        <v>403</v>
      </c>
      <c r="K23" s="114" t="s">
        <v>405</v>
      </c>
      <c r="L23" s="117">
        <v>52750</v>
      </c>
    </row>
    <row r="24" spans="2:12" s="49" customFormat="1" ht="33" customHeight="1" x14ac:dyDescent="0.25">
      <c r="B24" s="127"/>
      <c r="C24" s="127"/>
      <c r="D24" s="127"/>
      <c r="E24" s="124"/>
      <c r="F24" s="124"/>
      <c r="G24" s="124"/>
      <c r="H24" s="136"/>
      <c r="I24" s="120"/>
      <c r="J24" s="122"/>
      <c r="K24" s="113" t="s">
        <v>406</v>
      </c>
      <c r="L24" s="117">
        <v>55071</v>
      </c>
    </row>
    <row r="25" spans="2:12" s="49" customFormat="1" ht="33" customHeight="1" x14ac:dyDescent="0.25">
      <c r="B25" s="127"/>
      <c r="C25" s="127"/>
      <c r="D25" s="127"/>
      <c r="E25" s="124"/>
      <c r="F25" s="124"/>
      <c r="G25" s="124"/>
      <c r="H25" s="136"/>
      <c r="I25" s="119" t="s">
        <v>397</v>
      </c>
      <c r="J25" s="121" t="s">
        <v>403</v>
      </c>
      <c r="K25" s="114" t="s">
        <v>405</v>
      </c>
      <c r="L25" s="117">
        <v>6475</v>
      </c>
    </row>
    <row r="26" spans="2:12" s="49" customFormat="1" ht="33" customHeight="1" x14ac:dyDescent="0.25">
      <c r="B26" s="127"/>
      <c r="C26" s="127"/>
      <c r="D26" s="127"/>
      <c r="E26" s="124"/>
      <c r="F26" s="124"/>
      <c r="G26" s="124"/>
      <c r="H26" s="136"/>
      <c r="I26" s="120"/>
      <c r="J26" s="122"/>
      <c r="K26" s="113" t="s">
        <v>406</v>
      </c>
      <c r="L26" s="117">
        <v>6475</v>
      </c>
    </row>
    <row r="27" spans="2:12" s="49" customFormat="1" ht="33" customHeight="1" x14ac:dyDescent="0.25">
      <c r="B27" s="127"/>
      <c r="C27" s="127"/>
      <c r="D27" s="127"/>
      <c r="E27" s="124"/>
      <c r="F27" s="124"/>
      <c r="G27" s="124"/>
      <c r="H27" s="136"/>
      <c r="I27" s="119" t="s">
        <v>414</v>
      </c>
      <c r="J27" s="121" t="s">
        <v>403</v>
      </c>
      <c r="K27" s="114" t="s">
        <v>405</v>
      </c>
      <c r="L27" s="117">
        <v>34</v>
      </c>
    </row>
    <row r="28" spans="2:12" s="49" customFormat="1" ht="33" customHeight="1" x14ac:dyDescent="0.25">
      <c r="B28" s="127"/>
      <c r="C28" s="127"/>
      <c r="D28" s="127"/>
      <c r="E28" s="124"/>
      <c r="F28" s="124"/>
      <c r="G28" s="124"/>
      <c r="H28" s="136"/>
      <c r="I28" s="120"/>
      <c r="J28" s="122"/>
      <c r="K28" s="113" t="s">
        <v>406</v>
      </c>
      <c r="L28" s="117">
        <v>34</v>
      </c>
    </row>
    <row r="29" spans="2:12" s="49" customFormat="1" ht="33" customHeight="1" x14ac:dyDescent="0.25">
      <c r="B29" s="127"/>
      <c r="C29" s="127"/>
      <c r="D29" s="127"/>
      <c r="E29" s="124"/>
      <c r="F29" s="124"/>
      <c r="G29" s="124"/>
      <c r="H29" s="136"/>
      <c r="I29" s="119" t="s">
        <v>410</v>
      </c>
      <c r="J29" s="121" t="s">
        <v>403</v>
      </c>
      <c r="K29" s="114" t="s">
        <v>405</v>
      </c>
      <c r="L29" s="117">
        <v>20000</v>
      </c>
    </row>
    <row r="30" spans="2:12" s="49" customFormat="1" ht="33" customHeight="1" x14ac:dyDescent="0.25">
      <c r="B30" s="127"/>
      <c r="C30" s="127"/>
      <c r="D30" s="127"/>
      <c r="E30" s="124"/>
      <c r="F30" s="124"/>
      <c r="G30" s="124"/>
      <c r="H30" s="136"/>
      <c r="I30" s="120"/>
      <c r="J30" s="122"/>
      <c r="K30" s="113" t="s">
        <v>406</v>
      </c>
      <c r="L30" s="117">
        <v>20282</v>
      </c>
    </row>
    <row r="31" spans="2:12" s="49" customFormat="1" ht="33" customHeight="1" x14ac:dyDescent="0.25">
      <c r="B31" s="127"/>
      <c r="C31" s="127"/>
      <c r="D31" s="127"/>
      <c r="E31" s="124"/>
      <c r="F31" s="124"/>
      <c r="G31" s="124"/>
      <c r="H31" s="136"/>
      <c r="I31" s="119" t="s">
        <v>411</v>
      </c>
      <c r="J31" s="121" t="s">
        <v>403</v>
      </c>
      <c r="K31" s="114" t="s">
        <v>405</v>
      </c>
      <c r="L31" s="117">
        <v>12060</v>
      </c>
    </row>
    <row r="32" spans="2:12" s="49" customFormat="1" ht="33" customHeight="1" x14ac:dyDescent="0.25">
      <c r="B32" s="127"/>
      <c r="C32" s="127"/>
      <c r="D32" s="127"/>
      <c r="E32" s="124"/>
      <c r="F32" s="124"/>
      <c r="G32" s="124"/>
      <c r="H32" s="136"/>
      <c r="I32" s="120"/>
      <c r="J32" s="122"/>
      <c r="K32" s="113" t="s">
        <v>406</v>
      </c>
      <c r="L32" s="117">
        <v>13290</v>
      </c>
    </row>
    <row r="33" spans="2:12" s="49" customFormat="1" ht="33" customHeight="1" x14ac:dyDescent="0.25">
      <c r="B33" s="127"/>
      <c r="C33" s="127"/>
      <c r="D33" s="127"/>
      <c r="E33" s="124"/>
      <c r="F33" s="124"/>
      <c r="G33" s="124"/>
      <c r="H33" s="136"/>
      <c r="I33" s="119" t="s">
        <v>416</v>
      </c>
      <c r="J33" s="121" t="s">
        <v>403</v>
      </c>
      <c r="K33" s="114" t="s">
        <v>405</v>
      </c>
      <c r="L33" s="117">
        <v>25</v>
      </c>
    </row>
    <row r="34" spans="2:12" s="49" customFormat="1" ht="33" customHeight="1" x14ac:dyDescent="0.25">
      <c r="B34" s="127"/>
      <c r="C34" s="127"/>
      <c r="D34" s="127"/>
      <c r="E34" s="124"/>
      <c r="F34" s="124"/>
      <c r="G34" s="124"/>
      <c r="H34" s="136"/>
      <c r="I34" s="120"/>
      <c r="J34" s="122"/>
      <c r="K34" s="113" t="s">
        <v>406</v>
      </c>
      <c r="L34" s="117">
        <v>25</v>
      </c>
    </row>
    <row r="35" spans="2:12" s="49" customFormat="1" ht="33" customHeight="1" x14ac:dyDescent="0.25">
      <c r="B35" s="127"/>
      <c r="C35" s="127"/>
      <c r="D35" s="127"/>
      <c r="E35" s="124"/>
      <c r="F35" s="124"/>
      <c r="G35" s="124"/>
      <c r="H35" s="136"/>
      <c r="I35" s="119" t="s">
        <v>398</v>
      </c>
      <c r="J35" s="121" t="s">
        <v>404</v>
      </c>
      <c r="K35" s="114" t="s">
        <v>405</v>
      </c>
      <c r="L35" s="117">
        <v>0</v>
      </c>
    </row>
    <row r="36" spans="2:12" s="49" customFormat="1" ht="33" customHeight="1" x14ac:dyDescent="0.25">
      <c r="B36" s="127"/>
      <c r="C36" s="127"/>
      <c r="D36" s="127"/>
      <c r="E36" s="124"/>
      <c r="F36" s="124"/>
      <c r="G36" s="124"/>
      <c r="H36" s="136"/>
      <c r="I36" s="120"/>
      <c r="J36" s="122"/>
      <c r="K36" s="113" t="s">
        <v>406</v>
      </c>
      <c r="L36" s="117">
        <v>0</v>
      </c>
    </row>
    <row r="37" spans="2:12" s="49" customFormat="1" ht="33" customHeight="1" x14ac:dyDescent="0.25">
      <c r="B37" s="127"/>
      <c r="C37" s="127"/>
      <c r="D37" s="127"/>
      <c r="E37" s="124"/>
      <c r="F37" s="124"/>
      <c r="G37" s="124"/>
      <c r="H37" s="136"/>
      <c r="I37" s="119" t="s">
        <v>399</v>
      </c>
      <c r="J37" s="121" t="s">
        <v>403</v>
      </c>
      <c r="K37" s="114" t="s">
        <v>405</v>
      </c>
      <c r="L37" s="117">
        <v>21</v>
      </c>
    </row>
    <row r="38" spans="2:12" s="49" customFormat="1" ht="33" customHeight="1" x14ac:dyDescent="0.25">
      <c r="B38" s="127"/>
      <c r="C38" s="127"/>
      <c r="D38" s="127"/>
      <c r="E38" s="124"/>
      <c r="F38" s="124"/>
      <c r="G38" s="124"/>
      <c r="H38" s="136"/>
      <c r="I38" s="120"/>
      <c r="J38" s="122"/>
      <c r="K38" s="113" t="s">
        <v>406</v>
      </c>
      <c r="L38" s="117">
        <v>21</v>
      </c>
    </row>
    <row r="39" spans="2:12" s="49" customFormat="1" ht="33" customHeight="1" x14ac:dyDescent="0.25">
      <c r="B39" s="127"/>
      <c r="C39" s="127"/>
      <c r="D39" s="127"/>
      <c r="E39" s="124"/>
      <c r="F39" s="124"/>
      <c r="G39" s="124"/>
      <c r="H39" s="136"/>
      <c r="I39" s="119" t="s">
        <v>400</v>
      </c>
      <c r="J39" s="121" t="s">
        <v>404</v>
      </c>
      <c r="K39" s="114" t="s">
        <v>405</v>
      </c>
      <c r="L39" s="117">
        <v>1</v>
      </c>
    </row>
    <row r="40" spans="2:12" s="49" customFormat="1" ht="33" customHeight="1" x14ac:dyDescent="0.25">
      <c r="B40" s="127"/>
      <c r="C40" s="127"/>
      <c r="D40" s="127"/>
      <c r="E40" s="124"/>
      <c r="F40" s="124"/>
      <c r="G40" s="124"/>
      <c r="H40" s="136"/>
      <c r="I40" s="120"/>
      <c r="J40" s="122"/>
      <c r="K40" s="113" t="s">
        <v>406</v>
      </c>
      <c r="L40" s="117">
        <v>1</v>
      </c>
    </row>
    <row r="41" spans="2:12" s="49" customFormat="1" ht="33" customHeight="1" x14ac:dyDescent="0.25">
      <c r="B41" s="127"/>
      <c r="C41" s="127"/>
      <c r="D41" s="127"/>
      <c r="E41" s="124"/>
      <c r="F41" s="124"/>
      <c r="G41" s="124"/>
      <c r="H41" s="136"/>
      <c r="I41" s="138" t="s">
        <v>413</v>
      </c>
      <c r="J41" s="121" t="s">
        <v>404</v>
      </c>
      <c r="K41" s="114" t="s">
        <v>405</v>
      </c>
      <c r="L41" s="118">
        <v>1</v>
      </c>
    </row>
    <row r="42" spans="2:12" s="49" customFormat="1" ht="33" customHeight="1" x14ac:dyDescent="0.25">
      <c r="B42" s="127"/>
      <c r="C42" s="127"/>
      <c r="D42" s="127"/>
      <c r="E42" s="124"/>
      <c r="F42" s="124"/>
      <c r="G42" s="124"/>
      <c r="H42" s="136"/>
      <c r="I42" s="120"/>
      <c r="J42" s="122"/>
      <c r="K42" s="113" t="s">
        <v>406</v>
      </c>
      <c r="L42" s="118">
        <v>1</v>
      </c>
    </row>
    <row r="43" spans="2:12" s="49" customFormat="1" ht="33" customHeight="1" x14ac:dyDescent="0.25">
      <c r="B43" s="127"/>
      <c r="C43" s="127"/>
      <c r="D43" s="127"/>
      <c r="E43" s="124"/>
      <c r="F43" s="124"/>
      <c r="G43" s="124"/>
      <c r="H43" s="136"/>
      <c r="I43" s="119" t="s">
        <v>401</v>
      </c>
      <c r="J43" s="121" t="s">
        <v>403</v>
      </c>
      <c r="K43" s="114" t="s">
        <v>405</v>
      </c>
      <c r="L43" s="117">
        <v>1</v>
      </c>
    </row>
    <row r="44" spans="2:12" s="49" customFormat="1" ht="33" customHeight="1" x14ac:dyDescent="0.25">
      <c r="B44" s="127"/>
      <c r="C44" s="127"/>
      <c r="D44" s="127"/>
      <c r="E44" s="124"/>
      <c r="F44" s="124"/>
      <c r="G44" s="124"/>
      <c r="H44" s="136"/>
      <c r="I44" s="120"/>
      <c r="J44" s="122"/>
      <c r="K44" s="113" t="s">
        <v>406</v>
      </c>
      <c r="L44" s="117">
        <v>1</v>
      </c>
    </row>
    <row r="45" spans="2:12" s="49" customFormat="1" ht="33" customHeight="1" x14ac:dyDescent="0.25">
      <c r="B45" s="127"/>
      <c r="C45" s="127"/>
      <c r="D45" s="127"/>
      <c r="E45" s="124"/>
      <c r="F45" s="124"/>
      <c r="G45" s="124"/>
      <c r="H45" s="136"/>
      <c r="I45" s="119" t="s">
        <v>402</v>
      </c>
      <c r="J45" s="121" t="s">
        <v>403</v>
      </c>
      <c r="K45" s="114" t="s">
        <v>405</v>
      </c>
      <c r="L45" s="117">
        <v>1</v>
      </c>
    </row>
    <row r="46" spans="2:12" s="49" customFormat="1" ht="33" customHeight="1" x14ac:dyDescent="0.25">
      <c r="B46" s="127"/>
      <c r="C46" s="127"/>
      <c r="D46" s="127"/>
      <c r="E46" s="124"/>
      <c r="F46" s="124"/>
      <c r="G46" s="124"/>
      <c r="H46" s="136"/>
      <c r="I46" s="120"/>
      <c r="J46" s="122"/>
      <c r="K46" s="113" t="s">
        <v>406</v>
      </c>
      <c r="L46" s="117">
        <v>1</v>
      </c>
    </row>
    <row r="47" spans="2:12" s="49" customFormat="1" ht="33" customHeight="1" x14ac:dyDescent="0.25">
      <c r="B47" s="127"/>
      <c r="C47" s="127"/>
      <c r="D47" s="127"/>
      <c r="E47" s="124"/>
      <c r="F47" s="124"/>
      <c r="G47" s="124"/>
      <c r="H47" s="136"/>
      <c r="I47" s="139" t="s">
        <v>408</v>
      </c>
      <c r="J47" s="140"/>
      <c r="K47" s="140"/>
      <c r="L47" s="140"/>
    </row>
    <row r="48" spans="2:12" s="49" customFormat="1" ht="54" customHeight="1" x14ac:dyDescent="0.25">
      <c r="B48" s="128"/>
      <c r="C48" s="128"/>
      <c r="D48" s="128"/>
      <c r="E48" s="125"/>
      <c r="F48" s="125"/>
      <c r="G48" s="125"/>
      <c r="H48" s="137"/>
      <c r="I48" s="141"/>
      <c r="J48" s="142"/>
      <c r="K48" s="142"/>
      <c r="L48" s="142"/>
    </row>
    <row r="49" spans="9:12" ht="16.5" x14ac:dyDescent="0.3">
      <c r="I49" s="112"/>
      <c r="J49" s="112"/>
      <c r="K49" s="112"/>
      <c r="L49" s="112"/>
    </row>
    <row r="50" spans="9:12" ht="16.5" x14ac:dyDescent="0.3">
      <c r="I50" s="112"/>
      <c r="J50" s="112"/>
      <c r="K50" s="112"/>
      <c r="L50" s="112"/>
    </row>
    <row r="51" spans="9:12" ht="16.5" x14ac:dyDescent="0.3">
      <c r="I51" s="112"/>
      <c r="J51" s="112"/>
      <c r="K51" s="112"/>
      <c r="L51" s="112"/>
    </row>
    <row r="52" spans="9:12" ht="16.5" x14ac:dyDescent="0.3">
      <c r="I52" s="112"/>
      <c r="J52" s="112"/>
      <c r="K52" s="112"/>
      <c r="L52" s="112"/>
    </row>
    <row r="53" spans="9:12" ht="16.5" x14ac:dyDescent="0.3">
      <c r="I53" s="112"/>
      <c r="J53" s="112"/>
      <c r="K53" s="112"/>
      <c r="L53" s="112"/>
    </row>
    <row r="54" spans="9:12" ht="16.5" x14ac:dyDescent="0.3">
      <c r="I54" s="112"/>
      <c r="J54" s="112"/>
      <c r="K54" s="112"/>
      <c r="L54" s="112"/>
    </row>
    <row r="55" spans="9:12" ht="16.5" x14ac:dyDescent="0.3">
      <c r="I55" s="112"/>
      <c r="J55" s="112"/>
      <c r="K55" s="112"/>
      <c r="L55" s="112"/>
    </row>
    <row r="56" spans="9:12" ht="16.5" x14ac:dyDescent="0.3">
      <c r="I56" s="112"/>
      <c r="J56" s="112"/>
      <c r="K56" s="112"/>
      <c r="L56" s="112"/>
    </row>
    <row r="57" spans="9:12" ht="16.5" x14ac:dyDescent="0.3">
      <c r="I57" s="112"/>
      <c r="J57" s="112"/>
      <c r="K57" s="112"/>
      <c r="L57" s="112"/>
    </row>
    <row r="58" spans="9:12" ht="16.5" x14ac:dyDescent="0.3">
      <c r="I58" s="112"/>
      <c r="J58" s="112"/>
      <c r="K58" s="112"/>
      <c r="L58" s="112"/>
    </row>
    <row r="59" spans="9:12" ht="16.5" x14ac:dyDescent="0.3">
      <c r="I59" s="112"/>
      <c r="J59" s="112"/>
      <c r="K59" s="112"/>
      <c r="L59" s="112"/>
    </row>
    <row r="60" spans="9:12" ht="16.5" x14ac:dyDescent="0.3">
      <c r="I60" s="112"/>
      <c r="J60" s="112"/>
      <c r="K60" s="112"/>
      <c r="L60" s="112"/>
    </row>
  </sheetData>
  <mergeCells count="56">
    <mergeCell ref="J2:K2"/>
    <mergeCell ref="I21:L22"/>
    <mergeCell ref="I47:L48"/>
    <mergeCell ref="I19:I20"/>
    <mergeCell ref="J19:J20"/>
    <mergeCell ref="J23:J24"/>
    <mergeCell ref="J25:J26"/>
    <mergeCell ref="J27:J28"/>
    <mergeCell ref="J29:J30"/>
    <mergeCell ref="I17:I18"/>
    <mergeCell ref="J17:J18"/>
    <mergeCell ref="I41:I42"/>
    <mergeCell ref="J41:J42"/>
    <mergeCell ref="J43:J44"/>
    <mergeCell ref="I43:I44"/>
    <mergeCell ref="I3:I4"/>
    <mergeCell ref="I5:I6"/>
    <mergeCell ref="I7:I8"/>
    <mergeCell ref="J3:J4"/>
    <mergeCell ref="J5:J6"/>
    <mergeCell ref="J7:J8"/>
    <mergeCell ref="H3:H22"/>
    <mergeCell ref="F23:F48"/>
    <mergeCell ref="G23:G48"/>
    <mergeCell ref="H23:H48"/>
    <mergeCell ref="E23:E48"/>
    <mergeCell ref="D3:D48"/>
    <mergeCell ref="C3:C48"/>
    <mergeCell ref="B3:B48"/>
    <mergeCell ref="E3:E22"/>
    <mergeCell ref="F3:F22"/>
    <mergeCell ref="G3:G22"/>
    <mergeCell ref="I45:I46"/>
    <mergeCell ref="J45:J46"/>
    <mergeCell ref="I39:I40"/>
    <mergeCell ref="J39:J40"/>
    <mergeCell ref="I9:I10"/>
    <mergeCell ref="I11:I12"/>
    <mergeCell ref="I13:I14"/>
    <mergeCell ref="I15:I16"/>
    <mergeCell ref="J9:J10"/>
    <mergeCell ref="J11:J12"/>
    <mergeCell ref="J13:J14"/>
    <mergeCell ref="J15:J16"/>
    <mergeCell ref="I23:I24"/>
    <mergeCell ref="I25:I26"/>
    <mergeCell ref="I27:I28"/>
    <mergeCell ref="I29:I30"/>
    <mergeCell ref="I31:I32"/>
    <mergeCell ref="I33:I34"/>
    <mergeCell ref="I35:I36"/>
    <mergeCell ref="I37:I38"/>
    <mergeCell ref="J31:J32"/>
    <mergeCell ref="J33:J34"/>
    <mergeCell ref="J35:J36"/>
    <mergeCell ref="J37:J38"/>
  </mergeCells>
  <pageMargins left="0.7" right="0.7" top="0.75" bottom="0.75" header="0.3" footer="0.3"/>
  <pageSetup orientation="portrait" r:id="rId1"/>
  <customProperties>
    <customPr name="_pios_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F32"/>
  <sheetViews>
    <sheetView topLeftCell="S1" zoomScale="55" zoomScaleNormal="55" workbookViewId="0">
      <pane ySplit="1" topLeftCell="A14" activePane="bottomLeft" state="frozen"/>
      <selection activeCell="E101" sqref="E101"/>
      <selection pane="bottomLeft" activeCell="W14" sqref="W14"/>
    </sheetView>
  </sheetViews>
  <sheetFormatPr baseColWidth="10" defaultRowHeight="15" x14ac:dyDescent="0.25"/>
  <cols>
    <col min="7" max="7" width="16.5703125" customWidth="1"/>
    <col min="8" max="13" width="0" hidden="1" customWidth="1"/>
    <col min="15" max="18" width="0" hidden="1" customWidth="1"/>
    <col min="19" max="32" width="18.42578125" customWidth="1"/>
  </cols>
  <sheetData>
    <row r="1" spans="1:32" ht="76.5" x14ac:dyDescent="0.25">
      <c r="A1" s="1" t="s">
        <v>0</v>
      </c>
      <c r="B1" s="2" t="s">
        <v>1</v>
      </c>
      <c r="C1" s="1" t="s">
        <v>2</v>
      </c>
      <c r="D1" s="2" t="s">
        <v>3</v>
      </c>
      <c r="E1" s="2" t="s">
        <v>4</v>
      </c>
      <c r="F1" s="3" t="s">
        <v>5</v>
      </c>
      <c r="G1" s="3" t="s">
        <v>6</v>
      </c>
      <c r="H1" s="4" t="s">
        <v>7</v>
      </c>
      <c r="I1" s="4" t="s">
        <v>8</v>
      </c>
      <c r="J1" s="3" t="s">
        <v>9</v>
      </c>
      <c r="K1" s="3" t="s">
        <v>10</v>
      </c>
      <c r="L1" s="3" t="s">
        <v>11</v>
      </c>
      <c r="M1" s="3" t="s">
        <v>12</v>
      </c>
      <c r="N1" s="2" t="s">
        <v>13</v>
      </c>
      <c r="O1" s="3" t="s">
        <v>14</v>
      </c>
      <c r="P1" s="5" t="s">
        <v>15</v>
      </c>
      <c r="Q1" s="5" t="s">
        <v>16</v>
      </c>
      <c r="R1" s="5" t="s">
        <v>17</v>
      </c>
      <c r="S1" s="41" t="s">
        <v>328</v>
      </c>
      <c r="T1" s="41" t="s">
        <v>329</v>
      </c>
      <c r="U1" s="41" t="s">
        <v>330</v>
      </c>
      <c r="V1" s="41" t="s">
        <v>331</v>
      </c>
      <c r="W1" s="41" t="s">
        <v>332</v>
      </c>
      <c r="X1" s="36" t="s">
        <v>321</v>
      </c>
      <c r="Y1" s="36" t="s">
        <v>322</v>
      </c>
      <c r="Z1" s="36" t="s">
        <v>323</v>
      </c>
      <c r="AA1" s="36" t="s">
        <v>324</v>
      </c>
      <c r="AB1" s="36" t="s">
        <v>325</v>
      </c>
      <c r="AC1" s="47" t="s">
        <v>319</v>
      </c>
      <c r="AD1" s="35" t="s">
        <v>326</v>
      </c>
      <c r="AE1" s="41" t="s">
        <v>327</v>
      </c>
      <c r="AF1" s="47" t="s">
        <v>320</v>
      </c>
    </row>
    <row r="2" spans="1:32" ht="409.5" x14ac:dyDescent="0.25">
      <c r="A2" s="6">
        <v>1</v>
      </c>
      <c r="B2" s="8" t="s">
        <v>18</v>
      </c>
      <c r="C2" s="6">
        <v>6</v>
      </c>
      <c r="D2" s="8" t="s">
        <v>53</v>
      </c>
      <c r="E2" s="9" t="s">
        <v>69</v>
      </c>
      <c r="F2" s="10" t="s">
        <v>70</v>
      </c>
      <c r="G2" s="11">
        <v>76118000000</v>
      </c>
      <c r="H2" s="9" t="s">
        <v>22</v>
      </c>
      <c r="I2" s="9" t="s">
        <v>71</v>
      </c>
      <c r="J2" s="18" t="s">
        <v>72</v>
      </c>
      <c r="K2" s="12" t="s">
        <v>73</v>
      </c>
      <c r="L2" s="12" t="s">
        <v>74</v>
      </c>
      <c r="M2" s="13">
        <v>7</v>
      </c>
      <c r="N2" s="14">
        <v>10</v>
      </c>
      <c r="O2" s="10" t="s">
        <v>75</v>
      </c>
      <c r="P2" s="16">
        <v>76118000000</v>
      </c>
      <c r="Q2" s="16">
        <v>0</v>
      </c>
      <c r="R2" s="16">
        <v>0</v>
      </c>
      <c r="S2" s="42"/>
      <c r="T2" s="42"/>
      <c r="U2" s="42"/>
      <c r="V2" s="42"/>
      <c r="W2" s="42">
        <f>+S2+T2+U2+V2</f>
        <v>0</v>
      </c>
      <c r="X2" s="37"/>
      <c r="Y2" s="37"/>
      <c r="Z2" s="37"/>
      <c r="AA2" s="37"/>
      <c r="AB2" s="37">
        <f>+X2+Y2+Z2+AA2</f>
        <v>0</v>
      </c>
      <c r="AC2" s="46"/>
      <c r="AD2" s="46"/>
      <c r="AE2" s="45">
        <v>0</v>
      </c>
    </row>
    <row r="3" spans="1:32" ht="409.5" x14ac:dyDescent="0.25">
      <c r="A3" s="6">
        <v>1</v>
      </c>
      <c r="B3" s="7" t="s">
        <v>18</v>
      </c>
      <c r="C3" s="6">
        <v>6</v>
      </c>
      <c r="D3" s="8" t="s">
        <v>53</v>
      </c>
      <c r="E3" s="9" t="s">
        <v>76</v>
      </c>
      <c r="F3" s="10" t="s">
        <v>77</v>
      </c>
      <c r="G3" s="11">
        <v>106802000000</v>
      </c>
      <c r="H3" s="9" t="s">
        <v>22</v>
      </c>
      <c r="I3" s="9" t="s">
        <v>71</v>
      </c>
      <c r="J3" s="18" t="s">
        <v>72</v>
      </c>
      <c r="K3" s="12" t="s">
        <v>78</v>
      </c>
      <c r="L3" s="12" t="s">
        <v>79</v>
      </c>
      <c r="M3" s="13" t="s">
        <v>80</v>
      </c>
      <c r="N3" s="14">
        <v>6</v>
      </c>
      <c r="O3" s="10" t="s">
        <v>80</v>
      </c>
      <c r="P3" s="16">
        <v>106802000000</v>
      </c>
      <c r="Q3" s="16">
        <v>0</v>
      </c>
      <c r="R3" s="16">
        <v>0</v>
      </c>
      <c r="S3" s="42"/>
      <c r="T3" s="42"/>
      <c r="U3" s="42"/>
      <c r="V3" s="42"/>
      <c r="W3" s="42">
        <f t="shared" ref="W3:W14" si="0">+S3+T3+U3+V3</f>
        <v>0</v>
      </c>
      <c r="X3" s="37"/>
      <c r="Y3" s="37"/>
      <c r="Z3" s="37"/>
      <c r="AA3" s="37"/>
      <c r="AB3" s="37">
        <f t="shared" ref="AB3:AB14" si="1">+X3+Y3+Z3+AA3</f>
        <v>0</v>
      </c>
      <c r="AC3" s="46"/>
      <c r="AD3" s="46"/>
      <c r="AE3" s="45">
        <v>0</v>
      </c>
    </row>
    <row r="4" spans="1:32" ht="409.5" x14ac:dyDescent="0.25">
      <c r="A4" s="6">
        <v>1</v>
      </c>
      <c r="B4" s="7" t="s">
        <v>18</v>
      </c>
      <c r="C4" s="6">
        <v>6</v>
      </c>
      <c r="D4" s="8" t="s">
        <v>53</v>
      </c>
      <c r="E4" s="9" t="s">
        <v>81</v>
      </c>
      <c r="F4" s="10" t="s">
        <v>82</v>
      </c>
      <c r="G4" s="11">
        <v>150000000000</v>
      </c>
      <c r="H4" s="9" t="s">
        <v>22</v>
      </c>
      <c r="I4" s="9" t="s">
        <v>71</v>
      </c>
      <c r="J4" s="18" t="s">
        <v>72</v>
      </c>
      <c r="K4" s="12" t="s">
        <v>83</v>
      </c>
      <c r="L4" s="12" t="s">
        <v>84</v>
      </c>
      <c r="M4" s="13"/>
      <c r="N4" s="14">
        <v>3</v>
      </c>
      <c r="O4" s="10"/>
      <c r="P4" s="16">
        <v>150000000000</v>
      </c>
      <c r="Q4" s="16">
        <v>0</v>
      </c>
      <c r="R4" s="16">
        <v>0</v>
      </c>
      <c r="S4" s="42"/>
      <c r="T4" s="42"/>
      <c r="U4" s="42"/>
      <c r="V4" s="42"/>
      <c r="W4" s="42">
        <f t="shared" si="0"/>
        <v>0</v>
      </c>
      <c r="X4" s="37"/>
      <c r="Y4" s="37"/>
      <c r="Z4" s="37"/>
      <c r="AA4" s="37"/>
      <c r="AB4" s="37">
        <f t="shared" si="1"/>
        <v>0</v>
      </c>
      <c r="AC4" s="46"/>
      <c r="AD4" s="46"/>
      <c r="AE4" s="45">
        <v>0</v>
      </c>
    </row>
    <row r="5" spans="1:32" ht="409.5" x14ac:dyDescent="0.25">
      <c r="A5" s="6">
        <v>2</v>
      </c>
      <c r="B5" s="7" t="s">
        <v>91</v>
      </c>
      <c r="C5" s="6">
        <v>15</v>
      </c>
      <c r="D5" s="8" t="s">
        <v>92</v>
      </c>
      <c r="E5" s="9" t="s">
        <v>102</v>
      </c>
      <c r="F5" s="10" t="s">
        <v>103</v>
      </c>
      <c r="G5" s="11">
        <v>20024135746</v>
      </c>
      <c r="H5" s="9" t="s">
        <v>22</v>
      </c>
      <c r="I5" s="9" t="s">
        <v>71</v>
      </c>
      <c r="J5" s="10" t="s">
        <v>104</v>
      </c>
      <c r="K5" s="12" t="s">
        <v>105</v>
      </c>
      <c r="L5" s="12" t="s">
        <v>106</v>
      </c>
      <c r="M5" s="13" t="s">
        <v>110</v>
      </c>
      <c r="N5" s="14">
        <v>400</v>
      </c>
      <c r="O5" s="10" t="s">
        <v>110</v>
      </c>
      <c r="P5" s="16">
        <v>20024135746</v>
      </c>
      <c r="Q5" s="16">
        <v>0</v>
      </c>
      <c r="R5" s="16">
        <v>0</v>
      </c>
      <c r="S5" s="42"/>
      <c r="T5" s="42"/>
      <c r="U5" s="42"/>
      <c r="V5" s="42"/>
      <c r="W5" s="42">
        <f t="shared" si="0"/>
        <v>0</v>
      </c>
      <c r="X5" s="37"/>
      <c r="Y5" s="37"/>
      <c r="Z5" s="37"/>
      <c r="AA5" s="37"/>
      <c r="AB5" s="37">
        <f t="shared" si="1"/>
        <v>0</v>
      </c>
      <c r="AC5" s="46"/>
      <c r="AD5" s="46"/>
      <c r="AE5" s="45">
        <v>0</v>
      </c>
    </row>
    <row r="6" spans="1:32" ht="409.5" x14ac:dyDescent="0.25">
      <c r="A6" s="6">
        <v>2</v>
      </c>
      <c r="B6" s="7" t="s">
        <v>91</v>
      </c>
      <c r="C6" s="6">
        <v>15</v>
      </c>
      <c r="D6" s="8" t="s">
        <v>92</v>
      </c>
      <c r="E6" s="9" t="s">
        <v>114</v>
      </c>
      <c r="F6" s="10" t="s">
        <v>115</v>
      </c>
      <c r="G6" s="11">
        <v>30650000000</v>
      </c>
      <c r="H6" s="9" t="s">
        <v>22</v>
      </c>
      <c r="I6" s="9" t="s">
        <v>71</v>
      </c>
      <c r="J6" s="10"/>
      <c r="K6" s="12" t="s">
        <v>116</v>
      </c>
      <c r="L6" s="12" t="s">
        <v>117</v>
      </c>
      <c r="M6" s="13" t="s">
        <v>110</v>
      </c>
      <c r="N6" s="14">
        <v>4000</v>
      </c>
      <c r="O6" s="10" t="s">
        <v>110</v>
      </c>
      <c r="P6" s="16">
        <v>30650000000</v>
      </c>
      <c r="Q6" s="16">
        <v>0</v>
      </c>
      <c r="R6" s="16">
        <v>0</v>
      </c>
      <c r="S6" s="42"/>
      <c r="T6" s="42"/>
      <c r="U6" s="42"/>
      <c r="V6" s="42"/>
      <c r="W6" s="42">
        <f t="shared" si="0"/>
        <v>0</v>
      </c>
      <c r="X6" s="37"/>
      <c r="Y6" s="37"/>
      <c r="Z6" s="37"/>
      <c r="AA6" s="37"/>
      <c r="AB6" s="37">
        <f t="shared" si="1"/>
        <v>0</v>
      </c>
      <c r="AC6" s="46"/>
      <c r="AD6" s="46"/>
      <c r="AE6" s="45">
        <v>0</v>
      </c>
    </row>
    <row r="7" spans="1:32" ht="371.25" x14ac:dyDescent="0.25">
      <c r="A7" s="6">
        <v>2</v>
      </c>
      <c r="B7" s="7" t="s">
        <v>91</v>
      </c>
      <c r="C7" s="6">
        <v>15</v>
      </c>
      <c r="D7" s="8" t="s">
        <v>92</v>
      </c>
      <c r="E7" s="9" t="s">
        <v>131</v>
      </c>
      <c r="F7" s="10" t="s">
        <v>132</v>
      </c>
      <c r="G7" s="11">
        <v>6747000000</v>
      </c>
      <c r="H7" s="9" t="s">
        <v>22</v>
      </c>
      <c r="I7" s="9" t="s">
        <v>71</v>
      </c>
      <c r="J7" s="10"/>
      <c r="K7" s="12" t="s">
        <v>133</v>
      </c>
      <c r="L7" s="12" t="s">
        <v>134</v>
      </c>
      <c r="M7" s="13">
        <v>3</v>
      </c>
      <c r="N7" s="14">
        <v>6</v>
      </c>
      <c r="O7" s="10" t="s">
        <v>75</v>
      </c>
      <c r="P7" s="16">
        <v>6747000000</v>
      </c>
      <c r="Q7" s="16">
        <v>0</v>
      </c>
      <c r="R7" s="16">
        <v>0</v>
      </c>
      <c r="S7" s="42"/>
      <c r="T7" s="42"/>
      <c r="U7" s="42"/>
      <c r="V7" s="42"/>
      <c r="W7" s="42">
        <f t="shared" si="0"/>
        <v>0</v>
      </c>
      <c r="X7" s="37"/>
      <c r="Y7" s="37"/>
      <c r="Z7" s="37"/>
      <c r="AA7" s="37"/>
      <c r="AB7" s="37">
        <f t="shared" si="1"/>
        <v>0</v>
      </c>
      <c r="AC7" s="46"/>
      <c r="AD7" s="46"/>
      <c r="AE7" s="45">
        <v>0</v>
      </c>
    </row>
    <row r="8" spans="1:32" ht="236.25" x14ac:dyDescent="0.25">
      <c r="A8" s="6">
        <v>2</v>
      </c>
      <c r="B8" s="7" t="s">
        <v>91</v>
      </c>
      <c r="C8" s="6">
        <v>15</v>
      </c>
      <c r="D8" s="8" t="s">
        <v>92</v>
      </c>
      <c r="E8" s="9" t="s">
        <v>168</v>
      </c>
      <c r="F8" s="10" t="s">
        <v>169</v>
      </c>
      <c r="G8" s="11">
        <v>5627000000</v>
      </c>
      <c r="H8" s="9" t="s">
        <v>22</v>
      </c>
      <c r="I8" s="9" t="s">
        <v>71</v>
      </c>
      <c r="J8" s="10" t="s">
        <v>170</v>
      </c>
      <c r="K8" s="19" t="s">
        <v>171</v>
      </c>
      <c r="L8" s="19" t="s">
        <v>172</v>
      </c>
      <c r="M8" s="13" t="s">
        <v>173</v>
      </c>
      <c r="N8" s="14">
        <v>270</v>
      </c>
      <c r="O8" s="10" t="s">
        <v>174</v>
      </c>
      <c r="P8" s="16">
        <v>5627000000</v>
      </c>
      <c r="Q8" s="16">
        <v>0</v>
      </c>
      <c r="R8" s="16">
        <v>0</v>
      </c>
      <c r="S8" s="42"/>
      <c r="T8" s="42"/>
      <c r="U8" s="42"/>
      <c r="V8" s="42"/>
      <c r="W8" s="42">
        <f t="shared" si="0"/>
        <v>0</v>
      </c>
      <c r="X8" s="37"/>
      <c r="Y8" s="37"/>
      <c r="Z8" s="37"/>
      <c r="AA8" s="37"/>
      <c r="AB8" s="37">
        <f t="shared" si="1"/>
        <v>0</v>
      </c>
      <c r="AC8" s="46"/>
      <c r="AD8" s="46"/>
      <c r="AE8" s="45">
        <v>0</v>
      </c>
    </row>
    <row r="9" spans="1:32" ht="409.5" x14ac:dyDescent="0.25">
      <c r="A9" s="6">
        <v>3</v>
      </c>
      <c r="B9" s="7" t="s">
        <v>189</v>
      </c>
      <c r="C9" s="6">
        <v>17</v>
      </c>
      <c r="D9" s="8" t="s">
        <v>190</v>
      </c>
      <c r="E9" s="9" t="s">
        <v>191</v>
      </c>
      <c r="F9" s="10" t="s">
        <v>192</v>
      </c>
      <c r="G9" s="11">
        <v>4060000000</v>
      </c>
      <c r="H9" s="9" t="s">
        <v>22</v>
      </c>
      <c r="I9" s="9" t="s">
        <v>71</v>
      </c>
      <c r="J9" s="10" t="s">
        <v>193</v>
      </c>
      <c r="K9" s="19" t="s">
        <v>194</v>
      </c>
      <c r="L9" s="19" t="s">
        <v>195</v>
      </c>
      <c r="M9" s="13">
        <v>290079</v>
      </c>
      <c r="N9" s="14">
        <v>6500</v>
      </c>
      <c r="O9" s="10" t="s">
        <v>196</v>
      </c>
      <c r="P9" s="16">
        <v>4060000000</v>
      </c>
      <c r="Q9" s="16">
        <v>0</v>
      </c>
      <c r="R9" s="16">
        <v>0</v>
      </c>
      <c r="S9" s="42"/>
      <c r="T9" s="42"/>
      <c r="U9" s="42"/>
      <c r="V9" s="42"/>
      <c r="W9" s="42">
        <f t="shared" si="0"/>
        <v>0</v>
      </c>
      <c r="X9" s="37"/>
      <c r="Y9" s="37"/>
      <c r="Z9" s="37"/>
      <c r="AA9" s="37"/>
      <c r="AB9" s="37">
        <f t="shared" si="1"/>
        <v>0</v>
      </c>
      <c r="AC9" s="46"/>
      <c r="AD9" s="46"/>
      <c r="AE9" s="45">
        <v>0</v>
      </c>
    </row>
    <row r="10" spans="1:32" ht="409.5" x14ac:dyDescent="0.25">
      <c r="A10" s="6">
        <v>3</v>
      </c>
      <c r="B10" s="7" t="s">
        <v>189</v>
      </c>
      <c r="C10" s="6">
        <v>17</v>
      </c>
      <c r="D10" s="8" t="s">
        <v>190</v>
      </c>
      <c r="E10" s="9" t="s">
        <v>201</v>
      </c>
      <c r="F10" s="10" t="s">
        <v>202</v>
      </c>
      <c r="G10" s="11">
        <v>864000000</v>
      </c>
      <c r="H10" s="9" t="s">
        <v>22</v>
      </c>
      <c r="I10" s="9" t="s">
        <v>71</v>
      </c>
      <c r="J10" s="10" t="s">
        <v>203</v>
      </c>
      <c r="K10" s="19" t="s">
        <v>204</v>
      </c>
      <c r="L10" s="19" t="s">
        <v>205</v>
      </c>
      <c r="M10" s="13">
        <v>136247</v>
      </c>
      <c r="N10" s="14">
        <v>1500</v>
      </c>
      <c r="O10" s="10" t="s">
        <v>196</v>
      </c>
      <c r="P10" s="16">
        <v>864000000</v>
      </c>
      <c r="Q10" s="16">
        <v>0</v>
      </c>
      <c r="R10" s="16">
        <v>0</v>
      </c>
      <c r="S10" s="42"/>
      <c r="T10" s="42"/>
      <c r="U10" s="42"/>
      <c r="V10" s="42"/>
      <c r="W10" s="42">
        <f t="shared" si="0"/>
        <v>0</v>
      </c>
      <c r="X10" s="37"/>
      <c r="Y10" s="37"/>
      <c r="Z10" s="37"/>
      <c r="AA10" s="37"/>
      <c r="AB10" s="37">
        <f t="shared" si="1"/>
        <v>0</v>
      </c>
      <c r="AC10" s="46"/>
      <c r="AD10" s="46"/>
      <c r="AE10" s="45">
        <v>0</v>
      </c>
    </row>
    <row r="11" spans="1:32" ht="409.5" x14ac:dyDescent="0.25">
      <c r="A11" s="6">
        <v>4</v>
      </c>
      <c r="B11" s="7" t="s">
        <v>269</v>
      </c>
      <c r="C11" s="6">
        <v>26</v>
      </c>
      <c r="D11" s="8" t="s">
        <v>270</v>
      </c>
      <c r="E11" s="9" t="s">
        <v>291</v>
      </c>
      <c r="F11" s="10" t="s">
        <v>292</v>
      </c>
      <c r="G11" s="24">
        <v>31558000000</v>
      </c>
      <c r="H11" s="9" t="s">
        <v>22</v>
      </c>
      <c r="I11" s="9" t="s">
        <v>71</v>
      </c>
      <c r="J11" s="10" t="s">
        <v>72</v>
      </c>
      <c r="K11" s="10" t="s">
        <v>293</v>
      </c>
      <c r="L11" s="19" t="s">
        <v>294</v>
      </c>
      <c r="M11" s="13">
        <v>4</v>
      </c>
      <c r="N11" s="14">
        <v>6</v>
      </c>
      <c r="O11" s="13" t="s">
        <v>75</v>
      </c>
      <c r="P11" s="16">
        <v>31558000000</v>
      </c>
      <c r="Q11" s="16">
        <v>0</v>
      </c>
      <c r="R11" s="16">
        <v>0</v>
      </c>
      <c r="S11" s="42"/>
      <c r="T11" s="42"/>
      <c r="U11" s="42"/>
      <c r="V11" s="42"/>
      <c r="W11" s="42">
        <f t="shared" si="0"/>
        <v>0</v>
      </c>
      <c r="X11" s="37"/>
      <c r="Y11" s="37"/>
      <c r="Z11" s="37"/>
      <c r="AA11" s="37"/>
      <c r="AB11" s="37">
        <f t="shared" si="1"/>
        <v>0</v>
      </c>
      <c r="AC11" s="46"/>
      <c r="AD11" s="46"/>
      <c r="AE11" s="45">
        <v>0</v>
      </c>
    </row>
    <row r="12" spans="1:32" ht="409.5" x14ac:dyDescent="0.25">
      <c r="A12" s="6">
        <v>4</v>
      </c>
      <c r="B12" s="7" t="s">
        <v>269</v>
      </c>
      <c r="C12" s="6">
        <v>26</v>
      </c>
      <c r="D12" s="8" t="s">
        <v>270</v>
      </c>
      <c r="E12" s="9" t="s">
        <v>295</v>
      </c>
      <c r="F12" s="10" t="s">
        <v>296</v>
      </c>
      <c r="G12" s="11">
        <v>52736000000</v>
      </c>
      <c r="H12" s="9" t="s">
        <v>22</v>
      </c>
      <c r="I12" s="9" t="s">
        <v>71</v>
      </c>
      <c r="J12" s="10" t="s">
        <v>72</v>
      </c>
      <c r="K12" s="10" t="s">
        <v>297</v>
      </c>
      <c r="L12" s="19" t="s">
        <v>298</v>
      </c>
      <c r="M12" s="13">
        <v>0</v>
      </c>
      <c r="N12" s="14">
        <v>1</v>
      </c>
      <c r="O12" s="13" t="s">
        <v>259</v>
      </c>
      <c r="P12" s="16">
        <v>52736000000</v>
      </c>
      <c r="Q12" s="16">
        <v>0</v>
      </c>
      <c r="R12" s="16">
        <v>0</v>
      </c>
      <c r="S12" s="42"/>
      <c r="T12" s="42"/>
      <c r="U12" s="42"/>
      <c r="V12" s="42"/>
      <c r="W12" s="42">
        <f t="shared" si="0"/>
        <v>0</v>
      </c>
      <c r="X12" s="37"/>
      <c r="Y12" s="37"/>
      <c r="Z12" s="37"/>
      <c r="AA12" s="37"/>
      <c r="AB12" s="37">
        <f t="shared" si="1"/>
        <v>0</v>
      </c>
      <c r="AC12" s="46"/>
      <c r="AD12" s="46"/>
      <c r="AE12" s="45">
        <v>0</v>
      </c>
    </row>
    <row r="13" spans="1:32" ht="409.5" x14ac:dyDescent="0.25">
      <c r="A13" s="6">
        <v>4</v>
      </c>
      <c r="B13" s="7" t="s">
        <v>269</v>
      </c>
      <c r="C13" s="6">
        <v>26</v>
      </c>
      <c r="D13" s="8" t="s">
        <v>270</v>
      </c>
      <c r="E13" s="9" t="s">
        <v>299</v>
      </c>
      <c r="F13" s="10" t="s">
        <v>300</v>
      </c>
      <c r="G13" s="11">
        <v>34154000000</v>
      </c>
      <c r="H13" s="9" t="s">
        <v>22</v>
      </c>
      <c r="I13" s="9" t="s">
        <v>71</v>
      </c>
      <c r="J13" s="10" t="s">
        <v>72</v>
      </c>
      <c r="K13" s="10" t="s">
        <v>301</v>
      </c>
      <c r="L13" s="19" t="s">
        <v>302</v>
      </c>
      <c r="M13" s="13">
        <v>0</v>
      </c>
      <c r="N13" s="14">
        <v>8000</v>
      </c>
      <c r="O13" s="13" t="s">
        <v>259</v>
      </c>
      <c r="P13" s="16">
        <v>34154000000</v>
      </c>
      <c r="Q13">
        <v>0</v>
      </c>
      <c r="R13" s="16">
        <v>0</v>
      </c>
      <c r="S13" s="42"/>
      <c r="T13" s="42"/>
      <c r="U13" s="42"/>
      <c r="V13" s="42"/>
      <c r="W13" s="42">
        <f t="shared" si="0"/>
        <v>0</v>
      </c>
      <c r="X13" s="37"/>
      <c r="Y13" s="37"/>
      <c r="Z13" s="37"/>
      <c r="AA13" s="37"/>
      <c r="AB13" s="37">
        <f t="shared" si="1"/>
        <v>0</v>
      </c>
      <c r="AC13" s="46"/>
      <c r="AD13" s="46"/>
      <c r="AE13" s="45">
        <v>0</v>
      </c>
    </row>
    <row r="14" spans="1:32" ht="409.5" x14ac:dyDescent="0.25">
      <c r="A14" s="6">
        <v>5</v>
      </c>
      <c r="B14" s="7" t="s">
        <v>307</v>
      </c>
      <c r="C14" s="6">
        <v>33</v>
      </c>
      <c r="D14" s="8" t="s">
        <v>308</v>
      </c>
      <c r="E14" s="9" t="s">
        <v>309</v>
      </c>
      <c r="F14" s="10" t="s">
        <v>310</v>
      </c>
      <c r="G14" s="11">
        <v>45687000000</v>
      </c>
      <c r="H14" s="9" t="s">
        <v>22</v>
      </c>
      <c r="I14" s="9" t="s">
        <v>71</v>
      </c>
      <c r="J14" s="10" t="s">
        <v>311</v>
      </c>
      <c r="K14" s="10" t="s">
        <v>312</v>
      </c>
      <c r="L14" s="19" t="s">
        <v>313</v>
      </c>
      <c r="M14" s="13">
        <v>0</v>
      </c>
      <c r="N14" s="14">
        <v>1</v>
      </c>
      <c r="O14" s="13" t="s">
        <v>259</v>
      </c>
      <c r="P14" s="16">
        <v>45687000000</v>
      </c>
      <c r="Q14" s="16">
        <v>0</v>
      </c>
      <c r="R14" s="16">
        <v>0</v>
      </c>
      <c r="S14" s="42"/>
      <c r="T14" s="42"/>
      <c r="U14" s="42"/>
      <c r="V14" s="42"/>
      <c r="W14" s="42">
        <f t="shared" si="0"/>
        <v>0</v>
      </c>
      <c r="X14" s="37"/>
      <c r="Y14" s="37"/>
      <c r="Z14" s="37"/>
      <c r="AA14" s="37"/>
      <c r="AB14" s="37">
        <f t="shared" si="1"/>
        <v>0</v>
      </c>
      <c r="AC14" s="46"/>
      <c r="AD14" s="46"/>
      <c r="AE14" s="45">
        <v>0</v>
      </c>
    </row>
    <row r="15" spans="1:32" x14ac:dyDescent="0.25">
      <c r="G15" s="32">
        <f>SUM(G2:G14)</f>
        <v>565027135746</v>
      </c>
      <c r="H15" s="32">
        <f t="shared" ref="H15:W15" si="2">SUM(H2:H14)</f>
        <v>0</v>
      </c>
      <c r="I15" s="32">
        <f t="shared" si="2"/>
        <v>0</v>
      </c>
      <c r="J15" s="32">
        <f t="shared" si="2"/>
        <v>0</v>
      </c>
      <c r="K15" s="32">
        <f t="shared" si="2"/>
        <v>0</v>
      </c>
      <c r="L15" s="32">
        <f t="shared" si="2"/>
        <v>0</v>
      </c>
      <c r="M15" s="32">
        <f t="shared" si="2"/>
        <v>426340</v>
      </c>
      <c r="N15" s="32"/>
      <c r="O15" s="32">
        <f t="shared" si="2"/>
        <v>0</v>
      </c>
      <c r="P15" s="32">
        <f t="shared" si="2"/>
        <v>565027135746</v>
      </c>
      <c r="Q15" s="32">
        <f t="shared" si="2"/>
        <v>0</v>
      </c>
      <c r="R15" s="32">
        <f t="shared" si="2"/>
        <v>0</v>
      </c>
      <c r="S15" s="32">
        <f t="shared" si="2"/>
        <v>0</v>
      </c>
      <c r="T15" s="32">
        <f t="shared" si="2"/>
        <v>0</v>
      </c>
      <c r="U15" s="32">
        <f t="shared" si="2"/>
        <v>0</v>
      </c>
      <c r="V15" s="32">
        <f t="shared" si="2"/>
        <v>0</v>
      </c>
      <c r="W15" s="32">
        <f t="shared" si="2"/>
        <v>0</v>
      </c>
      <c r="AE15" s="32">
        <f>SUM(AE2:AE14)</f>
        <v>0</v>
      </c>
    </row>
    <row r="16" spans="1:32" x14ac:dyDescent="0.25">
      <c r="S16" s="28"/>
      <c r="T16" s="29"/>
      <c r="U16" s="29"/>
      <c r="V16" s="29"/>
      <c r="W16" s="30"/>
    </row>
    <row r="17" spans="19:23" x14ac:dyDescent="0.25">
      <c r="S17" s="28"/>
      <c r="T17" s="29"/>
      <c r="U17" s="29"/>
      <c r="V17" s="29"/>
      <c r="W17" s="30"/>
    </row>
    <row r="18" spans="19:23" x14ac:dyDescent="0.25">
      <c r="S18" s="28"/>
      <c r="T18" s="29"/>
      <c r="U18" s="29"/>
      <c r="V18" s="29"/>
      <c r="W18" s="30"/>
    </row>
    <row r="19" spans="19:23" x14ac:dyDescent="0.25">
      <c r="S19" s="28"/>
      <c r="T19" s="29"/>
      <c r="U19" s="29"/>
      <c r="V19" s="29"/>
      <c r="W19" s="30"/>
    </row>
    <row r="20" spans="19:23" x14ac:dyDescent="0.25">
      <c r="S20" s="28"/>
      <c r="T20" s="29"/>
      <c r="U20" s="29"/>
      <c r="V20" s="29"/>
      <c r="W20" s="30"/>
    </row>
    <row r="21" spans="19:23" x14ac:dyDescent="0.25">
      <c r="S21" s="28"/>
      <c r="T21" s="29"/>
      <c r="U21" s="29"/>
      <c r="V21" s="29"/>
      <c r="W21" s="30"/>
    </row>
    <row r="22" spans="19:23" x14ac:dyDescent="0.25">
      <c r="S22" s="28"/>
      <c r="T22" s="29"/>
      <c r="U22" s="29"/>
      <c r="V22" s="29"/>
      <c r="W22" s="30"/>
    </row>
    <row r="23" spans="19:23" x14ac:dyDescent="0.25">
      <c r="S23" s="28"/>
      <c r="T23" s="29"/>
      <c r="U23" s="29"/>
      <c r="V23" s="29"/>
      <c r="W23" s="30"/>
    </row>
    <row r="24" spans="19:23" x14ac:dyDescent="0.25">
      <c r="S24" s="28"/>
      <c r="T24" s="29"/>
      <c r="U24" s="29"/>
      <c r="V24" s="29"/>
      <c r="W24" s="30"/>
    </row>
    <row r="25" spans="19:23" x14ac:dyDescent="0.25">
      <c r="S25" s="28"/>
      <c r="T25" s="29"/>
      <c r="U25" s="29"/>
      <c r="V25" s="29"/>
      <c r="W25" s="30"/>
    </row>
    <row r="26" spans="19:23" x14ac:dyDescent="0.25">
      <c r="S26" s="28"/>
      <c r="T26" s="29"/>
      <c r="U26" s="29"/>
      <c r="V26" s="29"/>
      <c r="W26" s="30"/>
    </row>
    <row r="27" spans="19:23" x14ac:dyDescent="0.25">
      <c r="S27" s="28"/>
      <c r="T27" s="29"/>
      <c r="U27" s="29"/>
      <c r="V27" s="29"/>
      <c r="W27" s="30"/>
    </row>
    <row r="28" spans="19:23" x14ac:dyDescent="0.25">
      <c r="S28" s="28"/>
      <c r="T28" s="29"/>
      <c r="U28" s="29"/>
      <c r="V28" s="29"/>
      <c r="W28" s="30"/>
    </row>
    <row r="29" spans="19:23" x14ac:dyDescent="0.25">
      <c r="S29" s="28"/>
      <c r="T29" s="29"/>
      <c r="U29" s="29"/>
      <c r="V29" s="29"/>
      <c r="W29" s="30"/>
    </row>
    <row r="30" spans="19:23" x14ac:dyDescent="0.25">
      <c r="S30" s="28"/>
      <c r="T30" s="29"/>
      <c r="U30" s="29"/>
      <c r="V30" s="29"/>
      <c r="W30" s="30"/>
    </row>
    <row r="31" spans="19:23" x14ac:dyDescent="0.25">
      <c r="S31" s="28"/>
      <c r="T31" s="29"/>
      <c r="U31" s="29"/>
      <c r="V31" s="29"/>
      <c r="W31" s="30"/>
    </row>
    <row r="32" spans="19:23" x14ac:dyDescent="0.25">
      <c r="S32" s="28"/>
      <c r="T32" s="29"/>
      <c r="U32" s="29"/>
      <c r="V32" s="29"/>
      <c r="W32" s="30"/>
    </row>
  </sheetData>
  <pageMargins left="0.7" right="0.7" top="0.75" bottom="0.75" header="0.3" footer="0.3"/>
  <customProperties>
    <customPr name="_pios_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32"/>
  <sheetViews>
    <sheetView topLeftCell="N1" workbookViewId="0">
      <pane ySplit="1" topLeftCell="A2" activePane="bottomLeft" state="frozen"/>
      <selection activeCell="E101" sqref="E101"/>
      <selection pane="bottomLeft" activeCell="E101" sqref="E101"/>
    </sheetView>
  </sheetViews>
  <sheetFormatPr baseColWidth="10" defaultRowHeight="15" x14ac:dyDescent="0.25"/>
  <cols>
    <col min="5" max="5" width="17.7109375" customWidth="1"/>
    <col min="7" max="7" width="19.7109375" customWidth="1"/>
    <col min="8" max="13" width="0" hidden="1" customWidth="1"/>
    <col min="15" max="18" width="0" hidden="1" customWidth="1"/>
    <col min="19" max="30" width="19.28515625" customWidth="1"/>
    <col min="31" max="31" width="19.28515625" style="33" customWidth="1"/>
    <col min="32" max="32" width="19.28515625" customWidth="1"/>
  </cols>
  <sheetData>
    <row r="1" spans="1:32" ht="76.5" x14ac:dyDescent="0.25">
      <c r="A1" s="1" t="s">
        <v>0</v>
      </c>
      <c r="B1" s="2" t="s">
        <v>1</v>
      </c>
      <c r="C1" s="1" t="s">
        <v>2</v>
      </c>
      <c r="D1" s="2" t="s">
        <v>3</v>
      </c>
      <c r="E1" s="2" t="s">
        <v>4</v>
      </c>
      <c r="F1" s="3" t="s">
        <v>5</v>
      </c>
      <c r="G1" s="3" t="s">
        <v>6</v>
      </c>
      <c r="H1" s="4" t="s">
        <v>7</v>
      </c>
      <c r="I1" s="4" t="s">
        <v>8</v>
      </c>
      <c r="J1" s="3" t="s">
        <v>9</v>
      </c>
      <c r="K1" s="3" t="s">
        <v>10</v>
      </c>
      <c r="L1" s="3" t="s">
        <v>11</v>
      </c>
      <c r="M1" s="3" t="s">
        <v>12</v>
      </c>
      <c r="N1" s="2" t="s">
        <v>13</v>
      </c>
      <c r="O1" s="3" t="s">
        <v>14</v>
      </c>
      <c r="P1" s="5" t="s">
        <v>15</v>
      </c>
      <c r="Q1" s="5" t="s">
        <v>16</v>
      </c>
      <c r="R1" s="5" t="s">
        <v>17</v>
      </c>
      <c r="S1" s="41" t="s">
        <v>328</v>
      </c>
      <c r="T1" s="41" t="s">
        <v>329</v>
      </c>
      <c r="U1" s="41" t="s">
        <v>330</v>
      </c>
      <c r="V1" s="41" t="s">
        <v>331</v>
      </c>
      <c r="W1" s="41" t="s">
        <v>332</v>
      </c>
      <c r="X1" s="36" t="s">
        <v>321</v>
      </c>
      <c r="Y1" s="36" t="s">
        <v>322</v>
      </c>
      <c r="Z1" s="36" t="s">
        <v>323</v>
      </c>
      <c r="AA1" s="36" t="s">
        <v>324</v>
      </c>
      <c r="AB1" s="36" t="s">
        <v>325</v>
      </c>
      <c r="AC1" s="47" t="s">
        <v>319</v>
      </c>
      <c r="AD1" s="35" t="s">
        <v>326</v>
      </c>
      <c r="AE1" s="41" t="s">
        <v>327</v>
      </c>
      <c r="AF1" s="47" t="s">
        <v>320</v>
      </c>
    </row>
    <row r="2" spans="1:32" ht="409.5" x14ac:dyDescent="0.25">
      <c r="A2" s="6">
        <v>1</v>
      </c>
      <c r="B2" s="7" t="s">
        <v>18</v>
      </c>
      <c r="C2" s="6">
        <v>6</v>
      </c>
      <c r="D2" s="8" t="s">
        <v>53</v>
      </c>
      <c r="E2" s="9" t="s">
        <v>66</v>
      </c>
      <c r="F2" s="10" t="s">
        <v>62</v>
      </c>
      <c r="G2" s="11">
        <v>253825000000</v>
      </c>
      <c r="H2" s="9" t="s">
        <v>22</v>
      </c>
      <c r="I2" s="9" t="s">
        <v>68</v>
      </c>
      <c r="J2" s="10" t="s">
        <v>63</v>
      </c>
      <c r="K2" s="12" t="s">
        <v>64</v>
      </c>
      <c r="L2" s="12" t="s">
        <v>65</v>
      </c>
      <c r="M2" s="13"/>
      <c r="N2" s="14">
        <v>20000</v>
      </c>
      <c r="O2" s="10"/>
      <c r="P2" s="16">
        <v>253825000000</v>
      </c>
      <c r="Q2" s="16">
        <v>0</v>
      </c>
      <c r="R2" s="16">
        <v>0</v>
      </c>
      <c r="S2" s="42"/>
      <c r="T2" s="42"/>
      <c r="U2" s="42"/>
      <c r="V2" s="42"/>
      <c r="W2" s="42">
        <f>+S2+T2+U2+V2</f>
        <v>0</v>
      </c>
      <c r="X2" s="37"/>
      <c r="Y2" s="37"/>
      <c r="Z2" s="37"/>
      <c r="AA2" s="37"/>
      <c r="AB2" s="37">
        <f>+X2+Y2+Z2+AA2</f>
        <v>0</v>
      </c>
      <c r="AC2" s="46"/>
      <c r="AD2" s="46"/>
      <c r="AE2" s="45">
        <v>0</v>
      </c>
    </row>
    <row r="3" spans="1:32" ht="409.5" x14ac:dyDescent="0.25">
      <c r="A3" s="6">
        <v>2</v>
      </c>
      <c r="B3" s="7" t="s">
        <v>91</v>
      </c>
      <c r="C3" s="6">
        <v>15</v>
      </c>
      <c r="D3" s="8" t="s">
        <v>92</v>
      </c>
      <c r="E3" s="9" t="s">
        <v>102</v>
      </c>
      <c r="F3" s="10" t="s">
        <v>103</v>
      </c>
      <c r="G3" s="11">
        <v>138000000000</v>
      </c>
      <c r="H3" s="9" t="s">
        <v>22</v>
      </c>
      <c r="I3" s="9" t="s">
        <v>68</v>
      </c>
      <c r="J3" s="10" t="s">
        <v>104</v>
      </c>
      <c r="K3" s="12" t="s">
        <v>105</v>
      </c>
      <c r="L3" s="12" t="s">
        <v>106</v>
      </c>
      <c r="M3" s="13">
        <v>4863</v>
      </c>
      <c r="N3" s="14">
        <v>12000</v>
      </c>
      <c r="O3" s="10" t="s">
        <v>107</v>
      </c>
      <c r="P3" s="16">
        <v>138000000000</v>
      </c>
      <c r="Q3" s="16">
        <v>0</v>
      </c>
      <c r="R3" s="16">
        <v>0</v>
      </c>
      <c r="S3" s="43"/>
      <c r="T3" s="43"/>
      <c r="U3" s="43"/>
      <c r="V3" s="43"/>
      <c r="W3" s="43">
        <f t="shared" ref="W3:W15" si="0">+S3+T3+U3+V3</f>
        <v>0</v>
      </c>
      <c r="X3" s="38"/>
      <c r="Y3" s="38"/>
      <c r="Z3" s="38"/>
      <c r="AA3" s="38"/>
      <c r="AB3" s="38">
        <f t="shared" ref="AB3:AB14" si="1">+X3+Y3+Z3+AA3</f>
        <v>0</v>
      </c>
      <c r="AC3" s="29"/>
      <c r="AD3" s="29"/>
      <c r="AE3" s="45"/>
    </row>
    <row r="4" spans="1:32" ht="409.5" x14ac:dyDescent="0.25">
      <c r="A4" s="6">
        <v>2</v>
      </c>
      <c r="B4" s="7" t="s">
        <v>91</v>
      </c>
      <c r="C4" s="6">
        <v>15</v>
      </c>
      <c r="D4" s="8" t="s">
        <v>92</v>
      </c>
      <c r="E4" s="9" t="s">
        <v>114</v>
      </c>
      <c r="F4" s="10" t="s">
        <v>115</v>
      </c>
      <c r="G4" s="11">
        <v>314031000000</v>
      </c>
      <c r="H4" s="9" t="s">
        <v>22</v>
      </c>
      <c r="I4" s="9" t="s">
        <v>68</v>
      </c>
      <c r="J4" s="10"/>
      <c r="K4" s="12" t="s">
        <v>116</v>
      </c>
      <c r="L4" s="12" t="s">
        <v>117</v>
      </c>
      <c r="M4" s="13" t="s">
        <v>110</v>
      </c>
      <c r="N4" s="14">
        <v>12000</v>
      </c>
      <c r="O4" s="10" t="s">
        <v>110</v>
      </c>
      <c r="P4" s="16">
        <v>314031000000</v>
      </c>
      <c r="Q4" s="16">
        <v>0</v>
      </c>
      <c r="R4" s="16">
        <v>0</v>
      </c>
      <c r="S4" s="28"/>
      <c r="T4" s="29"/>
      <c r="U4" s="29"/>
      <c r="V4" s="29"/>
      <c r="W4" s="30">
        <f t="shared" si="0"/>
        <v>0</v>
      </c>
      <c r="AB4">
        <f t="shared" si="1"/>
        <v>0</v>
      </c>
    </row>
    <row r="5" spans="1:32" ht="409.5" x14ac:dyDescent="0.25">
      <c r="A5" s="6">
        <v>2</v>
      </c>
      <c r="B5" s="7" t="s">
        <v>91</v>
      </c>
      <c r="C5" s="6">
        <v>15</v>
      </c>
      <c r="D5" s="8" t="s">
        <v>92</v>
      </c>
      <c r="E5" s="9" t="s">
        <v>124</v>
      </c>
      <c r="F5" s="10" t="s">
        <v>125</v>
      </c>
      <c r="G5" s="11">
        <v>32000000000</v>
      </c>
      <c r="H5" s="9" t="s">
        <v>22</v>
      </c>
      <c r="I5" s="9" t="s">
        <v>68</v>
      </c>
      <c r="J5" s="10"/>
      <c r="K5" s="12" t="s">
        <v>126</v>
      </c>
      <c r="L5" s="12" t="s">
        <v>127</v>
      </c>
      <c r="M5" s="13" t="s">
        <v>72</v>
      </c>
      <c r="N5" s="14">
        <v>150</v>
      </c>
      <c r="O5" s="10" t="s">
        <v>72</v>
      </c>
      <c r="P5" s="16">
        <v>32000000000</v>
      </c>
      <c r="Q5" s="16">
        <v>0</v>
      </c>
      <c r="R5" s="16">
        <v>0</v>
      </c>
      <c r="S5" s="28"/>
      <c r="T5" s="29"/>
      <c r="U5" s="29"/>
      <c r="V5" s="29"/>
      <c r="W5" s="30">
        <f t="shared" si="0"/>
        <v>0</v>
      </c>
      <c r="AB5">
        <f t="shared" si="1"/>
        <v>0</v>
      </c>
    </row>
    <row r="6" spans="1:32" ht="409.5" x14ac:dyDescent="0.25">
      <c r="A6" s="6">
        <v>2</v>
      </c>
      <c r="B6" s="7" t="s">
        <v>91</v>
      </c>
      <c r="C6" s="6">
        <v>15</v>
      </c>
      <c r="D6" s="8" t="s">
        <v>92</v>
      </c>
      <c r="E6" s="9" t="s">
        <v>136</v>
      </c>
      <c r="F6" s="10" t="s">
        <v>137</v>
      </c>
      <c r="G6" s="11">
        <v>4000000000</v>
      </c>
      <c r="H6" s="9" t="s">
        <v>22</v>
      </c>
      <c r="I6" s="9" t="s">
        <v>68</v>
      </c>
      <c r="J6" s="10" t="s">
        <v>138</v>
      </c>
      <c r="K6" s="12" t="s">
        <v>139</v>
      </c>
      <c r="L6" s="12" t="s">
        <v>140</v>
      </c>
      <c r="M6" s="13">
        <v>3</v>
      </c>
      <c r="N6" s="14">
        <v>1</v>
      </c>
      <c r="O6" s="10" t="s">
        <v>141</v>
      </c>
      <c r="P6" s="16">
        <v>4000000000</v>
      </c>
      <c r="Q6" s="16">
        <v>0</v>
      </c>
      <c r="R6" s="16">
        <v>0</v>
      </c>
      <c r="S6" s="28"/>
      <c r="T6" s="29"/>
      <c r="U6" s="29"/>
      <c r="V6" s="29"/>
      <c r="W6" s="30">
        <f t="shared" si="0"/>
        <v>0</v>
      </c>
      <c r="AB6">
        <f t="shared" si="1"/>
        <v>0</v>
      </c>
    </row>
    <row r="7" spans="1:32" ht="409.5" x14ac:dyDescent="0.25">
      <c r="A7" s="6">
        <v>2</v>
      </c>
      <c r="B7" s="7" t="s">
        <v>91</v>
      </c>
      <c r="C7" s="6">
        <v>15</v>
      </c>
      <c r="D7" s="8" t="s">
        <v>92</v>
      </c>
      <c r="E7" s="9" t="s">
        <v>148</v>
      </c>
      <c r="F7" s="20" t="s">
        <v>149</v>
      </c>
      <c r="G7" s="11">
        <v>55000000000</v>
      </c>
      <c r="H7" s="9" t="s">
        <v>22</v>
      </c>
      <c r="I7" s="9" t="s">
        <v>68</v>
      </c>
      <c r="J7" s="10" t="s">
        <v>150</v>
      </c>
      <c r="K7" s="19" t="s">
        <v>151</v>
      </c>
      <c r="L7" s="19" t="s">
        <v>152</v>
      </c>
      <c r="M7" s="13">
        <v>0</v>
      </c>
      <c r="N7" s="14">
        <v>250</v>
      </c>
      <c r="O7" s="10" t="s">
        <v>72</v>
      </c>
      <c r="P7" s="16">
        <v>55000000000</v>
      </c>
      <c r="Q7" s="16">
        <v>0</v>
      </c>
      <c r="R7" s="16">
        <v>0</v>
      </c>
      <c r="S7" s="28"/>
      <c r="T7" s="29"/>
      <c r="U7" s="29"/>
      <c r="V7" s="29"/>
      <c r="W7" s="30">
        <f t="shared" si="0"/>
        <v>0</v>
      </c>
      <c r="AB7">
        <f t="shared" si="1"/>
        <v>0</v>
      </c>
    </row>
    <row r="8" spans="1:32" ht="236.25" x14ac:dyDescent="0.25">
      <c r="A8" s="6">
        <v>2</v>
      </c>
      <c r="B8" s="7" t="s">
        <v>91</v>
      </c>
      <c r="C8" s="6">
        <v>15</v>
      </c>
      <c r="D8" s="8" t="s">
        <v>92</v>
      </c>
      <c r="E8" s="9" t="s">
        <v>168</v>
      </c>
      <c r="F8" s="10" t="s">
        <v>169</v>
      </c>
      <c r="G8" s="11">
        <v>282010230000</v>
      </c>
      <c r="H8" s="9" t="s">
        <v>22</v>
      </c>
      <c r="I8" s="9" t="s">
        <v>68</v>
      </c>
      <c r="J8" s="10" t="s">
        <v>170</v>
      </c>
      <c r="K8" s="19" t="s">
        <v>171</v>
      </c>
      <c r="L8" s="19" t="s">
        <v>172</v>
      </c>
      <c r="M8" s="13" t="s">
        <v>173</v>
      </c>
      <c r="N8" s="14">
        <v>8500</v>
      </c>
      <c r="O8" s="10" t="s">
        <v>174</v>
      </c>
      <c r="P8" s="16">
        <v>282010230000</v>
      </c>
      <c r="Q8" s="16">
        <v>0</v>
      </c>
      <c r="R8" s="16">
        <v>0</v>
      </c>
      <c r="S8" s="28"/>
      <c r="T8" s="29"/>
      <c r="U8" s="29"/>
      <c r="V8" s="29"/>
      <c r="W8" s="30">
        <f t="shared" si="0"/>
        <v>0</v>
      </c>
      <c r="AB8">
        <f t="shared" si="1"/>
        <v>0</v>
      </c>
    </row>
    <row r="9" spans="1:32" ht="409.5" x14ac:dyDescent="0.25">
      <c r="A9" s="6">
        <v>3</v>
      </c>
      <c r="B9" s="7" t="s">
        <v>189</v>
      </c>
      <c r="C9" s="6">
        <v>17</v>
      </c>
      <c r="D9" s="8" t="s">
        <v>190</v>
      </c>
      <c r="E9" s="9" t="s">
        <v>191</v>
      </c>
      <c r="F9" s="10" t="s">
        <v>192</v>
      </c>
      <c r="G9" s="11">
        <v>181726643437</v>
      </c>
      <c r="H9" s="9" t="s">
        <v>22</v>
      </c>
      <c r="I9" s="9" t="s">
        <v>68</v>
      </c>
      <c r="J9" s="10" t="s">
        <v>193</v>
      </c>
      <c r="K9" s="19" t="s">
        <v>194</v>
      </c>
      <c r="L9" s="19" t="s">
        <v>195</v>
      </c>
      <c r="M9" s="13">
        <v>290079</v>
      </c>
      <c r="N9" s="14">
        <v>171600</v>
      </c>
      <c r="O9" s="10" t="s">
        <v>196</v>
      </c>
      <c r="P9" s="16">
        <v>181726643437</v>
      </c>
      <c r="Q9" s="16">
        <v>0</v>
      </c>
      <c r="R9" s="16">
        <v>0</v>
      </c>
      <c r="S9" s="28"/>
      <c r="T9" s="29"/>
      <c r="U9" s="29"/>
      <c r="V9" s="29"/>
      <c r="W9" s="30">
        <f t="shared" si="0"/>
        <v>0</v>
      </c>
      <c r="AB9">
        <f t="shared" si="1"/>
        <v>0</v>
      </c>
    </row>
    <row r="10" spans="1:32" ht="409.5" x14ac:dyDescent="0.25">
      <c r="A10" s="6">
        <v>3</v>
      </c>
      <c r="B10" s="7" t="s">
        <v>189</v>
      </c>
      <c r="C10" s="6">
        <v>17</v>
      </c>
      <c r="D10" s="8" t="s">
        <v>190</v>
      </c>
      <c r="E10" s="9" t="s">
        <v>201</v>
      </c>
      <c r="F10" s="10" t="s">
        <v>202</v>
      </c>
      <c r="G10" s="11">
        <v>233493000000</v>
      </c>
      <c r="H10" s="9" t="s">
        <v>22</v>
      </c>
      <c r="I10" s="9" t="s">
        <v>68</v>
      </c>
      <c r="J10" s="10" t="s">
        <v>203</v>
      </c>
      <c r="K10" s="19" t="s">
        <v>204</v>
      </c>
      <c r="L10" s="19" t="s">
        <v>205</v>
      </c>
      <c r="M10" s="13">
        <v>136247</v>
      </c>
      <c r="N10" s="14">
        <v>250000</v>
      </c>
      <c r="O10" s="10" t="s">
        <v>196</v>
      </c>
      <c r="P10" s="16">
        <v>233493000000</v>
      </c>
      <c r="Q10" s="16">
        <v>0</v>
      </c>
      <c r="R10" s="16">
        <v>0</v>
      </c>
      <c r="S10" s="28"/>
      <c r="T10" s="29"/>
      <c r="U10" s="29"/>
      <c r="V10" s="29"/>
      <c r="W10" s="30">
        <f t="shared" si="0"/>
        <v>0</v>
      </c>
      <c r="AB10">
        <f t="shared" si="1"/>
        <v>0</v>
      </c>
    </row>
    <row r="11" spans="1:32" ht="409.5" x14ac:dyDescent="0.25">
      <c r="A11" s="6">
        <v>3</v>
      </c>
      <c r="B11" s="7" t="s">
        <v>189</v>
      </c>
      <c r="C11" s="6">
        <v>19</v>
      </c>
      <c r="D11" s="8" t="s">
        <v>239</v>
      </c>
      <c r="E11" s="9" t="s">
        <v>240</v>
      </c>
      <c r="F11" s="10" t="s">
        <v>241</v>
      </c>
      <c r="G11" s="11">
        <v>129320000000</v>
      </c>
      <c r="H11" s="9" t="s">
        <v>22</v>
      </c>
      <c r="I11" s="9" t="s">
        <v>68</v>
      </c>
      <c r="J11" s="10" t="s">
        <v>242</v>
      </c>
      <c r="K11" s="19" t="s">
        <v>243</v>
      </c>
      <c r="L11" s="19" t="s">
        <v>244</v>
      </c>
      <c r="M11" s="13">
        <v>2322</v>
      </c>
      <c r="N11" s="14">
        <v>1800</v>
      </c>
      <c r="O11" s="10" t="s">
        <v>245</v>
      </c>
      <c r="P11" s="16">
        <v>129320000000</v>
      </c>
      <c r="Q11" s="16">
        <v>0</v>
      </c>
      <c r="R11" s="16">
        <v>0</v>
      </c>
      <c r="S11" s="28"/>
      <c r="T11" s="29"/>
      <c r="U11" s="29"/>
      <c r="V11" s="29"/>
      <c r="W11" s="30">
        <f t="shared" si="0"/>
        <v>0</v>
      </c>
      <c r="AB11">
        <f t="shared" si="1"/>
        <v>0</v>
      </c>
    </row>
    <row r="12" spans="1:32" ht="315" x14ac:dyDescent="0.25">
      <c r="A12" s="6">
        <v>3</v>
      </c>
      <c r="B12" s="7" t="s">
        <v>189</v>
      </c>
      <c r="C12" s="6">
        <v>24</v>
      </c>
      <c r="D12" s="8" t="s">
        <v>253</v>
      </c>
      <c r="E12" s="9" t="s">
        <v>254</v>
      </c>
      <c r="F12" s="10" t="s">
        <v>255</v>
      </c>
      <c r="G12" s="11">
        <v>8000000000</v>
      </c>
      <c r="H12" s="9" t="s">
        <v>22</v>
      </c>
      <c r="I12" s="9" t="s">
        <v>68</v>
      </c>
      <c r="J12" s="10" t="s">
        <v>256</v>
      </c>
      <c r="K12" s="10" t="s">
        <v>257</v>
      </c>
      <c r="L12" s="19" t="s">
        <v>258</v>
      </c>
      <c r="M12" s="13" t="s">
        <v>259</v>
      </c>
      <c r="N12" s="14">
        <v>22</v>
      </c>
      <c r="O12" s="13" t="s">
        <v>259</v>
      </c>
      <c r="P12" s="16">
        <v>8000000000</v>
      </c>
      <c r="Q12" s="16">
        <v>0</v>
      </c>
      <c r="R12" s="16">
        <v>0</v>
      </c>
      <c r="S12" s="28"/>
      <c r="T12" s="29"/>
      <c r="U12" s="29"/>
      <c r="V12" s="29"/>
      <c r="W12" s="30">
        <f t="shared" si="0"/>
        <v>0</v>
      </c>
      <c r="AB12">
        <f t="shared" si="1"/>
        <v>0</v>
      </c>
    </row>
    <row r="13" spans="1:32" ht="409.5" x14ac:dyDescent="0.25">
      <c r="A13" s="6">
        <v>3</v>
      </c>
      <c r="B13" s="7" t="s">
        <v>189</v>
      </c>
      <c r="C13" s="6">
        <v>24</v>
      </c>
      <c r="D13" s="8" t="s">
        <v>253</v>
      </c>
      <c r="E13" s="9" t="s">
        <v>261</v>
      </c>
      <c r="F13" s="10" t="s">
        <v>262</v>
      </c>
      <c r="G13" s="11">
        <v>192000000000</v>
      </c>
      <c r="H13" s="9" t="s">
        <v>22</v>
      </c>
      <c r="I13" s="9" t="s">
        <v>68</v>
      </c>
      <c r="J13" s="10" t="s">
        <v>263</v>
      </c>
      <c r="K13" s="10" t="s">
        <v>264</v>
      </c>
      <c r="L13" s="19" t="s">
        <v>265</v>
      </c>
      <c r="M13" s="13"/>
      <c r="N13" s="14">
        <v>6</v>
      </c>
      <c r="O13" s="13"/>
      <c r="P13" s="16">
        <v>192000000000</v>
      </c>
      <c r="Q13" s="16">
        <v>0</v>
      </c>
      <c r="R13" s="16">
        <v>0</v>
      </c>
      <c r="S13" s="28"/>
      <c r="T13" s="29"/>
      <c r="U13" s="29"/>
      <c r="V13" s="29"/>
      <c r="W13" s="30">
        <f t="shared" si="0"/>
        <v>0</v>
      </c>
      <c r="AB13">
        <f t="shared" si="1"/>
        <v>0</v>
      </c>
    </row>
    <row r="14" spans="1:32" ht="409.5" x14ac:dyDescent="0.25">
      <c r="A14" s="6">
        <v>4</v>
      </c>
      <c r="B14" s="7" t="s">
        <v>269</v>
      </c>
      <c r="C14" s="6">
        <v>26</v>
      </c>
      <c r="D14" s="8" t="s">
        <v>270</v>
      </c>
      <c r="E14" s="9" t="s">
        <v>277</v>
      </c>
      <c r="F14" s="10" t="s">
        <v>278</v>
      </c>
      <c r="G14" s="11">
        <v>240000000000</v>
      </c>
      <c r="H14" s="9" t="s">
        <v>22</v>
      </c>
      <c r="I14" s="9" t="s">
        <v>68</v>
      </c>
      <c r="J14" s="10" t="s">
        <v>279</v>
      </c>
      <c r="K14" s="10" t="s">
        <v>280</v>
      </c>
      <c r="L14" s="19" t="s">
        <v>281</v>
      </c>
      <c r="M14" s="13">
        <v>46</v>
      </c>
      <c r="N14" s="14">
        <v>42</v>
      </c>
      <c r="O14" s="13"/>
      <c r="P14" s="16">
        <v>240000000000</v>
      </c>
      <c r="Q14" s="16">
        <v>0</v>
      </c>
      <c r="R14" s="16">
        <v>0</v>
      </c>
      <c r="S14" s="28"/>
      <c r="T14" s="29"/>
      <c r="U14" s="29"/>
      <c r="V14" s="29"/>
      <c r="W14" s="30">
        <f t="shared" si="0"/>
        <v>0</v>
      </c>
      <c r="AB14">
        <f t="shared" si="1"/>
        <v>0</v>
      </c>
    </row>
    <row r="15" spans="1:32" ht="409.5" x14ac:dyDescent="0.25">
      <c r="A15" s="6">
        <v>5</v>
      </c>
      <c r="B15" s="7" t="s">
        <v>307</v>
      </c>
      <c r="C15" s="6">
        <v>33</v>
      </c>
      <c r="D15" s="8" t="s">
        <v>308</v>
      </c>
      <c r="E15" s="9" t="s">
        <v>309</v>
      </c>
      <c r="F15" s="10" t="s">
        <v>310</v>
      </c>
      <c r="G15" s="11">
        <v>137808000000</v>
      </c>
      <c r="H15" s="9" t="s">
        <v>22</v>
      </c>
      <c r="I15" s="9" t="s">
        <v>68</v>
      </c>
      <c r="J15" s="10" t="s">
        <v>311</v>
      </c>
      <c r="K15" s="10" t="s">
        <v>312</v>
      </c>
      <c r="L15" s="19" t="s">
        <v>313</v>
      </c>
      <c r="M15" s="13">
        <v>0</v>
      </c>
      <c r="N15" s="14">
        <v>1</v>
      </c>
      <c r="O15" s="13" t="s">
        <v>259</v>
      </c>
      <c r="P15" s="16">
        <v>137808000000</v>
      </c>
      <c r="Q15" s="16">
        <v>0</v>
      </c>
      <c r="R15" s="16">
        <v>0</v>
      </c>
      <c r="S15" s="28"/>
      <c r="T15" s="29"/>
      <c r="U15" s="29"/>
      <c r="V15" s="29"/>
      <c r="W15" s="30">
        <f t="shared" si="0"/>
        <v>0</v>
      </c>
    </row>
    <row r="16" spans="1:32" x14ac:dyDescent="0.25">
      <c r="G16" s="32">
        <f>SUM(G2:G15)</f>
        <v>2201213873437</v>
      </c>
      <c r="H16" s="31">
        <f t="shared" ref="H16:W16" si="2">SUM(H2:H15)</f>
        <v>0</v>
      </c>
      <c r="I16" s="31">
        <f t="shared" si="2"/>
        <v>0</v>
      </c>
      <c r="J16" s="31">
        <f t="shared" si="2"/>
        <v>0</v>
      </c>
      <c r="K16" s="31">
        <f t="shared" si="2"/>
        <v>0</v>
      </c>
      <c r="L16" s="31">
        <f t="shared" si="2"/>
        <v>0</v>
      </c>
      <c r="M16" s="31">
        <f t="shared" si="2"/>
        <v>433560</v>
      </c>
      <c r="N16" s="31"/>
      <c r="O16" s="31">
        <f t="shared" si="2"/>
        <v>0</v>
      </c>
      <c r="P16" s="31">
        <f t="shared" si="2"/>
        <v>2201213873437</v>
      </c>
      <c r="Q16" s="31">
        <f t="shared" si="2"/>
        <v>0</v>
      </c>
      <c r="R16" s="31">
        <f t="shared" si="2"/>
        <v>0</v>
      </c>
      <c r="S16" s="32">
        <f t="shared" si="2"/>
        <v>0</v>
      </c>
      <c r="T16" s="32">
        <f t="shared" si="2"/>
        <v>0</v>
      </c>
      <c r="U16" s="32">
        <f t="shared" si="2"/>
        <v>0</v>
      </c>
      <c r="V16" s="32">
        <f t="shared" si="2"/>
        <v>0</v>
      </c>
      <c r="W16" s="32">
        <f t="shared" si="2"/>
        <v>0</v>
      </c>
      <c r="AE16" s="33">
        <f>SUM(AE2:AE15)</f>
        <v>0</v>
      </c>
    </row>
    <row r="17" spans="19:23" x14ac:dyDescent="0.25">
      <c r="S17" s="28"/>
      <c r="T17" s="29"/>
      <c r="U17" s="29"/>
      <c r="V17" s="29"/>
      <c r="W17" s="30"/>
    </row>
    <row r="18" spans="19:23" x14ac:dyDescent="0.25">
      <c r="S18" s="28"/>
      <c r="T18" s="29"/>
      <c r="U18" s="29"/>
      <c r="V18" s="29"/>
      <c r="W18" s="30"/>
    </row>
    <row r="19" spans="19:23" x14ac:dyDescent="0.25">
      <c r="S19" s="28"/>
      <c r="T19" s="29"/>
      <c r="U19" s="29"/>
      <c r="V19" s="29"/>
      <c r="W19" s="30"/>
    </row>
    <row r="20" spans="19:23" x14ac:dyDescent="0.25">
      <c r="S20" s="28"/>
      <c r="T20" s="29"/>
      <c r="U20" s="29"/>
      <c r="V20" s="29"/>
      <c r="W20" s="30"/>
    </row>
    <row r="21" spans="19:23" x14ac:dyDescent="0.25">
      <c r="S21" s="28"/>
      <c r="T21" s="29"/>
      <c r="U21" s="29"/>
      <c r="V21" s="29"/>
      <c r="W21" s="30"/>
    </row>
    <row r="22" spans="19:23" x14ac:dyDescent="0.25">
      <c r="S22" s="28"/>
      <c r="T22" s="29"/>
      <c r="U22" s="29"/>
      <c r="V22" s="29"/>
      <c r="W22" s="30"/>
    </row>
    <row r="23" spans="19:23" x14ac:dyDescent="0.25">
      <c r="S23" s="28"/>
      <c r="T23" s="29"/>
      <c r="U23" s="29"/>
      <c r="V23" s="29"/>
      <c r="W23" s="30"/>
    </row>
    <row r="24" spans="19:23" x14ac:dyDescent="0.25">
      <c r="S24" s="28"/>
      <c r="T24" s="29"/>
      <c r="U24" s="29"/>
      <c r="V24" s="29"/>
      <c r="W24" s="30"/>
    </row>
    <row r="25" spans="19:23" x14ac:dyDescent="0.25">
      <c r="S25" s="28"/>
      <c r="T25" s="29"/>
      <c r="U25" s="29"/>
      <c r="V25" s="29"/>
      <c r="W25" s="30"/>
    </row>
    <row r="26" spans="19:23" x14ac:dyDescent="0.25">
      <c r="S26" s="28"/>
      <c r="T26" s="29"/>
      <c r="U26" s="29"/>
      <c r="V26" s="29"/>
      <c r="W26" s="30"/>
    </row>
    <row r="27" spans="19:23" x14ac:dyDescent="0.25">
      <c r="S27" s="28"/>
      <c r="T27" s="29"/>
      <c r="U27" s="29"/>
      <c r="V27" s="29"/>
      <c r="W27" s="30"/>
    </row>
    <row r="28" spans="19:23" x14ac:dyDescent="0.25">
      <c r="S28" s="28"/>
      <c r="T28" s="29"/>
      <c r="U28" s="29"/>
      <c r="V28" s="29"/>
      <c r="W28" s="30"/>
    </row>
    <row r="29" spans="19:23" x14ac:dyDescent="0.25">
      <c r="S29" s="28"/>
      <c r="T29" s="29"/>
      <c r="U29" s="29"/>
      <c r="V29" s="29"/>
      <c r="W29" s="30"/>
    </row>
    <row r="30" spans="19:23" x14ac:dyDescent="0.25">
      <c r="S30" s="28"/>
      <c r="T30" s="29"/>
      <c r="U30" s="29"/>
      <c r="V30" s="29"/>
      <c r="W30" s="30"/>
    </row>
    <row r="31" spans="19:23" x14ac:dyDescent="0.25">
      <c r="S31" s="28"/>
      <c r="T31" s="29"/>
      <c r="U31" s="29"/>
      <c r="V31" s="29"/>
      <c r="W31" s="30"/>
    </row>
    <row r="32" spans="19:23" x14ac:dyDescent="0.25">
      <c r="S32" s="28"/>
      <c r="T32" s="29"/>
      <c r="U32" s="29"/>
      <c r="V32" s="29"/>
      <c r="W32" s="30"/>
    </row>
  </sheetData>
  <pageMargins left="0.7" right="0.7" top="0.75" bottom="0.75" header="0.3" footer="0.3"/>
  <customProperties>
    <customPr name="_pios_id" r:id="rId1"/>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32"/>
  <sheetViews>
    <sheetView workbookViewId="0">
      <pane ySplit="1" topLeftCell="A2" activePane="bottomLeft" state="frozen"/>
      <selection activeCell="E101" sqref="E101"/>
      <selection pane="bottomLeft" activeCell="E101" sqref="E101"/>
    </sheetView>
  </sheetViews>
  <sheetFormatPr baseColWidth="10" defaultRowHeight="15" x14ac:dyDescent="0.25"/>
  <cols>
    <col min="7" max="7" width="15.85546875" customWidth="1"/>
    <col min="8" max="13" width="0" hidden="1" customWidth="1"/>
    <col min="15" max="18" width="0" hidden="1" customWidth="1"/>
    <col min="19" max="23" width="16.85546875" style="33" customWidth="1"/>
    <col min="24" max="28" width="16.85546875" style="40" customWidth="1"/>
    <col min="29" max="29" width="29.85546875" customWidth="1"/>
    <col min="30" max="30" width="30.5703125" customWidth="1"/>
    <col min="31" max="31" width="16.85546875" style="33" customWidth="1"/>
    <col min="32" max="32" width="35.7109375" customWidth="1"/>
  </cols>
  <sheetData>
    <row r="1" spans="1:32" ht="76.5" x14ac:dyDescent="0.25">
      <c r="A1" s="1" t="s">
        <v>0</v>
      </c>
      <c r="B1" s="2" t="s">
        <v>1</v>
      </c>
      <c r="C1" s="1" t="s">
        <v>2</v>
      </c>
      <c r="D1" s="2" t="s">
        <v>3</v>
      </c>
      <c r="E1" s="2" t="s">
        <v>4</v>
      </c>
      <c r="F1" s="3" t="s">
        <v>5</v>
      </c>
      <c r="G1" s="3" t="s">
        <v>6</v>
      </c>
      <c r="H1" s="4" t="s">
        <v>7</v>
      </c>
      <c r="I1" s="4" t="s">
        <v>8</v>
      </c>
      <c r="J1" s="3" t="s">
        <v>9</v>
      </c>
      <c r="K1" s="3" t="s">
        <v>10</v>
      </c>
      <c r="L1" s="3" t="s">
        <v>11</v>
      </c>
      <c r="M1" s="3" t="s">
        <v>12</v>
      </c>
      <c r="N1" s="2" t="s">
        <v>13</v>
      </c>
      <c r="O1" s="3" t="s">
        <v>14</v>
      </c>
      <c r="P1" s="5" t="s">
        <v>15</v>
      </c>
      <c r="Q1" s="5" t="s">
        <v>16</v>
      </c>
      <c r="R1" s="34" t="s">
        <v>17</v>
      </c>
      <c r="S1" s="41" t="s">
        <v>328</v>
      </c>
      <c r="T1" s="41" t="s">
        <v>329</v>
      </c>
      <c r="U1" s="41" t="s">
        <v>330</v>
      </c>
      <c r="V1" s="41" t="s">
        <v>331</v>
      </c>
      <c r="W1" s="41" t="s">
        <v>332</v>
      </c>
      <c r="X1" s="36" t="s">
        <v>321</v>
      </c>
      <c r="Y1" s="36" t="s">
        <v>322</v>
      </c>
      <c r="Z1" s="36" t="s">
        <v>323</v>
      </c>
      <c r="AA1" s="36" t="s">
        <v>324</v>
      </c>
      <c r="AB1" s="36" t="s">
        <v>325</v>
      </c>
      <c r="AC1" s="47" t="s">
        <v>319</v>
      </c>
      <c r="AD1" s="35" t="s">
        <v>326</v>
      </c>
      <c r="AE1" s="41" t="s">
        <v>327</v>
      </c>
      <c r="AF1" s="47" t="s">
        <v>320</v>
      </c>
    </row>
    <row r="2" spans="1:32" ht="409.5" x14ac:dyDescent="0.25">
      <c r="A2" s="6">
        <v>2</v>
      </c>
      <c r="B2" s="7" t="s">
        <v>91</v>
      </c>
      <c r="C2" s="6">
        <v>15</v>
      </c>
      <c r="D2" s="8" t="s">
        <v>92</v>
      </c>
      <c r="E2" s="9" t="s">
        <v>102</v>
      </c>
      <c r="F2" s="10" t="s">
        <v>103</v>
      </c>
      <c r="G2" s="11">
        <v>6135000000</v>
      </c>
      <c r="H2" s="9" t="s">
        <v>22</v>
      </c>
      <c r="I2" s="9" t="s">
        <v>112</v>
      </c>
      <c r="J2" s="10" t="s">
        <v>104</v>
      </c>
      <c r="K2" s="12" t="s">
        <v>105</v>
      </c>
      <c r="L2" s="12" t="s">
        <v>106</v>
      </c>
      <c r="M2" s="13" t="s">
        <v>110</v>
      </c>
      <c r="N2" s="14">
        <v>370</v>
      </c>
      <c r="O2" s="10" t="s">
        <v>110</v>
      </c>
      <c r="P2" s="16">
        <v>6135000000</v>
      </c>
      <c r="Q2" s="16">
        <v>0</v>
      </c>
      <c r="R2" s="16">
        <v>0</v>
      </c>
      <c r="S2" s="42"/>
      <c r="T2" s="42"/>
      <c r="U2" s="42"/>
      <c r="V2" s="42"/>
      <c r="W2" s="42">
        <f>+S2+T2+U2+V2</f>
        <v>0</v>
      </c>
      <c r="X2" s="37"/>
      <c r="Y2" s="37"/>
      <c r="Z2" s="37"/>
      <c r="AA2" s="37"/>
      <c r="AB2" s="37">
        <f>+X2+Y2+Z2+AA2</f>
        <v>0</v>
      </c>
      <c r="AC2" s="46"/>
      <c r="AD2" s="46"/>
      <c r="AE2" s="45"/>
    </row>
    <row r="3" spans="1:32" ht="409.5" x14ac:dyDescent="0.25">
      <c r="A3" s="6">
        <v>2</v>
      </c>
      <c r="B3" s="7" t="s">
        <v>91</v>
      </c>
      <c r="C3" s="6">
        <v>15</v>
      </c>
      <c r="D3" s="8" t="s">
        <v>92</v>
      </c>
      <c r="E3" s="9" t="s">
        <v>114</v>
      </c>
      <c r="F3" s="10" t="s">
        <v>115</v>
      </c>
      <c r="G3" s="11">
        <v>14005000000</v>
      </c>
      <c r="H3" s="9" t="s">
        <v>22</v>
      </c>
      <c r="I3" s="9" t="s">
        <v>112</v>
      </c>
      <c r="J3" s="10"/>
      <c r="K3" s="12" t="s">
        <v>116</v>
      </c>
      <c r="L3" s="12" t="s">
        <v>117</v>
      </c>
      <c r="M3" s="13" t="s">
        <v>110</v>
      </c>
      <c r="N3" s="14">
        <v>1200</v>
      </c>
      <c r="O3" s="10" t="s">
        <v>110</v>
      </c>
      <c r="P3" s="16">
        <v>14005000000</v>
      </c>
      <c r="Q3" s="16">
        <v>0</v>
      </c>
      <c r="R3" s="16">
        <v>0</v>
      </c>
      <c r="S3" s="42"/>
      <c r="T3" s="42"/>
      <c r="U3" s="42"/>
      <c r="V3" s="42"/>
      <c r="W3" s="42">
        <f t="shared" ref="W3:W10" si="0">+S3+T3+U3+V3</f>
        <v>0</v>
      </c>
      <c r="X3" s="37"/>
      <c r="Y3" s="37"/>
      <c r="Z3" s="37"/>
      <c r="AA3" s="37"/>
      <c r="AB3" s="37">
        <f t="shared" ref="AB3:AB11" si="1">+X3+Y3+Z3+AA3</f>
        <v>0</v>
      </c>
      <c r="AC3" s="46"/>
      <c r="AD3" s="46"/>
      <c r="AE3" s="45"/>
    </row>
    <row r="4" spans="1:32" ht="409.5" x14ac:dyDescent="0.25">
      <c r="A4" s="6">
        <v>2</v>
      </c>
      <c r="B4" s="7" t="s">
        <v>91</v>
      </c>
      <c r="C4" s="6">
        <v>15</v>
      </c>
      <c r="D4" s="8" t="s">
        <v>92</v>
      </c>
      <c r="E4" s="9" t="s">
        <v>124</v>
      </c>
      <c r="F4" s="10" t="s">
        <v>125</v>
      </c>
      <c r="G4" s="11">
        <v>3804000000</v>
      </c>
      <c r="H4" s="9" t="s">
        <v>22</v>
      </c>
      <c r="I4" s="9" t="s">
        <v>112</v>
      </c>
      <c r="J4" s="10"/>
      <c r="K4" s="12" t="s">
        <v>126</v>
      </c>
      <c r="L4" s="12" t="s">
        <v>127</v>
      </c>
      <c r="M4" s="13" t="s">
        <v>72</v>
      </c>
      <c r="N4" s="14">
        <v>1</v>
      </c>
      <c r="O4" s="10" t="s">
        <v>72</v>
      </c>
      <c r="P4" s="16">
        <v>3804000000</v>
      </c>
      <c r="Q4" s="16">
        <v>0</v>
      </c>
      <c r="R4" s="16">
        <v>0</v>
      </c>
      <c r="S4" s="42"/>
      <c r="T4" s="42"/>
      <c r="U4" s="42"/>
      <c r="V4" s="42"/>
      <c r="W4" s="42">
        <f t="shared" si="0"/>
        <v>0</v>
      </c>
      <c r="X4" s="37"/>
      <c r="Y4" s="37"/>
      <c r="Z4" s="37"/>
      <c r="AA4" s="37"/>
      <c r="AB4" s="37">
        <f t="shared" si="1"/>
        <v>0</v>
      </c>
      <c r="AC4" s="46"/>
      <c r="AD4" s="46"/>
      <c r="AE4" s="45"/>
    </row>
    <row r="5" spans="1:32" ht="409.5" x14ac:dyDescent="0.25">
      <c r="A5" s="6">
        <v>2</v>
      </c>
      <c r="B5" s="7" t="s">
        <v>91</v>
      </c>
      <c r="C5" s="6">
        <v>15</v>
      </c>
      <c r="D5" s="8" t="s">
        <v>92</v>
      </c>
      <c r="E5" s="9" t="s">
        <v>156</v>
      </c>
      <c r="F5" s="10" t="s">
        <v>157</v>
      </c>
      <c r="G5" s="11">
        <v>1253000000</v>
      </c>
      <c r="H5" s="9" t="s">
        <v>22</v>
      </c>
      <c r="I5" s="9" t="s">
        <v>112</v>
      </c>
      <c r="J5" s="10" t="s">
        <v>158</v>
      </c>
      <c r="K5" s="19" t="s">
        <v>159</v>
      </c>
      <c r="L5" s="19" t="s">
        <v>160</v>
      </c>
      <c r="M5" s="13"/>
      <c r="N5" s="21">
        <v>20</v>
      </c>
      <c r="O5" s="10"/>
      <c r="P5" s="16">
        <v>1253000000</v>
      </c>
      <c r="Q5" s="16">
        <v>0</v>
      </c>
      <c r="R5" s="16">
        <v>0</v>
      </c>
      <c r="S5" s="42"/>
      <c r="T5" s="42"/>
      <c r="U5" s="42"/>
      <c r="V5" s="42"/>
      <c r="W5" s="42">
        <f t="shared" si="0"/>
        <v>0</v>
      </c>
      <c r="X5" s="37"/>
      <c r="Y5" s="37"/>
      <c r="Z5" s="37"/>
      <c r="AA5" s="37"/>
      <c r="AB5" s="37">
        <f t="shared" si="1"/>
        <v>0</v>
      </c>
      <c r="AC5" s="46"/>
      <c r="AD5" s="46"/>
      <c r="AE5" s="45"/>
    </row>
    <row r="6" spans="1:32" ht="236.25" x14ac:dyDescent="0.25">
      <c r="A6" s="6">
        <v>2</v>
      </c>
      <c r="B6" s="7" t="s">
        <v>91</v>
      </c>
      <c r="C6" s="6">
        <v>15</v>
      </c>
      <c r="D6" s="8" t="s">
        <v>92</v>
      </c>
      <c r="E6" s="9" t="s">
        <v>168</v>
      </c>
      <c r="F6" s="10" t="s">
        <v>169</v>
      </c>
      <c r="G6" s="11">
        <v>10483000000</v>
      </c>
      <c r="H6" s="9" t="s">
        <v>22</v>
      </c>
      <c r="I6" s="9" t="s">
        <v>112</v>
      </c>
      <c r="J6" s="10" t="s">
        <v>170</v>
      </c>
      <c r="K6" s="19" t="s">
        <v>171</v>
      </c>
      <c r="L6" s="19" t="s">
        <v>172</v>
      </c>
      <c r="M6" s="13" t="s">
        <v>173</v>
      </c>
      <c r="N6" s="14">
        <v>800</v>
      </c>
      <c r="O6" s="10" t="s">
        <v>174</v>
      </c>
      <c r="P6" s="16">
        <v>10483000000</v>
      </c>
      <c r="Q6" s="16">
        <v>0</v>
      </c>
      <c r="R6" s="16">
        <v>0</v>
      </c>
      <c r="S6" s="42"/>
      <c r="T6" s="42"/>
      <c r="U6" s="42"/>
      <c r="V6" s="42"/>
      <c r="W6" s="42">
        <f t="shared" si="0"/>
        <v>0</v>
      </c>
      <c r="X6" s="37"/>
      <c r="Y6" s="37"/>
      <c r="Z6" s="37"/>
      <c r="AA6" s="37"/>
      <c r="AB6" s="37">
        <f t="shared" si="1"/>
        <v>0</v>
      </c>
      <c r="AC6" s="46"/>
      <c r="AD6" s="46"/>
      <c r="AE6" s="45"/>
    </row>
    <row r="7" spans="1:32" ht="409.5" x14ac:dyDescent="0.25">
      <c r="A7" s="6">
        <v>3</v>
      </c>
      <c r="B7" s="7" t="s">
        <v>189</v>
      </c>
      <c r="C7" s="6">
        <v>18</v>
      </c>
      <c r="D7" s="8" t="s">
        <v>215</v>
      </c>
      <c r="E7" s="9" t="s">
        <v>221</v>
      </c>
      <c r="F7" s="10" t="s">
        <v>222</v>
      </c>
      <c r="G7" s="11">
        <v>5326000000</v>
      </c>
      <c r="H7" s="9" t="s">
        <v>22</v>
      </c>
      <c r="I7" s="9" t="s">
        <v>112</v>
      </c>
      <c r="J7" s="10" t="s">
        <v>223</v>
      </c>
      <c r="K7" s="19" t="s">
        <v>224</v>
      </c>
      <c r="L7" s="19" t="s">
        <v>225</v>
      </c>
      <c r="M7" s="13">
        <v>5</v>
      </c>
      <c r="N7" s="14">
        <v>1</v>
      </c>
      <c r="O7" s="10" t="s">
        <v>226</v>
      </c>
      <c r="P7" s="16">
        <v>5326000000</v>
      </c>
      <c r="Q7" s="16">
        <v>0</v>
      </c>
      <c r="R7" s="16">
        <v>0</v>
      </c>
      <c r="S7" s="42"/>
      <c r="T7" s="42"/>
      <c r="U7" s="42"/>
      <c r="V7" s="42"/>
      <c r="W7" s="42">
        <f t="shared" si="0"/>
        <v>0</v>
      </c>
      <c r="X7" s="37"/>
      <c r="Y7" s="37"/>
      <c r="Z7" s="37"/>
      <c r="AA7" s="37"/>
      <c r="AB7" s="37">
        <f t="shared" si="1"/>
        <v>0</v>
      </c>
      <c r="AC7" s="46"/>
      <c r="AD7" s="46"/>
      <c r="AE7" s="45"/>
    </row>
    <row r="8" spans="1:32" ht="409.5" x14ac:dyDescent="0.25">
      <c r="A8" s="6">
        <v>3</v>
      </c>
      <c r="B8" s="7" t="s">
        <v>189</v>
      </c>
      <c r="C8" s="6">
        <v>19</v>
      </c>
      <c r="D8" s="8" t="s">
        <v>239</v>
      </c>
      <c r="E8" s="9" t="s">
        <v>240</v>
      </c>
      <c r="F8" s="10" t="s">
        <v>241</v>
      </c>
      <c r="G8" s="11">
        <v>11085000000</v>
      </c>
      <c r="H8" s="9" t="s">
        <v>22</v>
      </c>
      <c r="I8" s="9" t="s">
        <v>112</v>
      </c>
      <c r="J8" s="10" t="s">
        <v>242</v>
      </c>
      <c r="K8" s="19" t="s">
        <v>243</v>
      </c>
      <c r="L8" s="19" t="s">
        <v>244</v>
      </c>
      <c r="M8" s="13">
        <v>2322</v>
      </c>
      <c r="N8" s="14">
        <v>800</v>
      </c>
      <c r="O8" s="10" t="s">
        <v>245</v>
      </c>
      <c r="P8" s="16">
        <v>11085000000</v>
      </c>
      <c r="Q8" s="16">
        <v>0</v>
      </c>
      <c r="R8" s="16">
        <v>0</v>
      </c>
      <c r="S8" s="42"/>
      <c r="T8" s="42"/>
      <c r="U8" s="42"/>
      <c r="V8" s="42"/>
      <c r="W8" s="42">
        <f t="shared" si="0"/>
        <v>0</v>
      </c>
      <c r="X8" s="37"/>
      <c r="Y8" s="37"/>
      <c r="Z8" s="37"/>
      <c r="AA8" s="37"/>
      <c r="AB8" s="37">
        <f t="shared" si="1"/>
        <v>0</v>
      </c>
      <c r="AC8" s="46"/>
      <c r="AD8" s="46"/>
      <c r="AE8" s="45"/>
    </row>
    <row r="9" spans="1:32" ht="409.5" x14ac:dyDescent="0.25">
      <c r="A9" s="6">
        <v>4</v>
      </c>
      <c r="B9" s="7" t="s">
        <v>269</v>
      </c>
      <c r="C9" s="6">
        <v>26</v>
      </c>
      <c r="D9" s="8" t="s">
        <v>270</v>
      </c>
      <c r="E9" s="9" t="s">
        <v>277</v>
      </c>
      <c r="F9" s="10" t="s">
        <v>278</v>
      </c>
      <c r="G9" s="11">
        <v>6818000000</v>
      </c>
      <c r="H9" s="9" t="s">
        <v>22</v>
      </c>
      <c r="I9" s="9" t="s">
        <v>112</v>
      </c>
      <c r="J9" s="10" t="s">
        <v>279</v>
      </c>
      <c r="K9" s="10" t="s">
        <v>280</v>
      </c>
      <c r="L9" s="19" t="s">
        <v>281</v>
      </c>
      <c r="M9" s="13">
        <v>46</v>
      </c>
      <c r="N9" s="14">
        <v>3</v>
      </c>
      <c r="O9" s="13"/>
      <c r="P9" s="16">
        <v>6818000000</v>
      </c>
      <c r="Q9" s="16">
        <v>0</v>
      </c>
      <c r="R9" s="16">
        <v>0</v>
      </c>
      <c r="S9" s="42"/>
      <c r="T9" s="42"/>
      <c r="U9" s="42"/>
      <c r="V9" s="42"/>
      <c r="W9" s="42">
        <f t="shared" si="0"/>
        <v>0</v>
      </c>
      <c r="X9" s="37"/>
      <c r="Y9" s="37"/>
      <c r="Z9" s="37"/>
      <c r="AA9" s="37"/>
      <c r="AB9" s="37">
        <f t="shared" si="1"/>
        <v>0</v>
      </c>
      <c r="AC9" s="46"/>
      <c r="AD9" s="46"/>
      <c r="AE9" s="45"/>
    </row>
    <row r="10" spans="1:32" ht="146.25" x14ac:dyDescent="0.25">
      <c r="A10" s="6">
        <v>4</v>
      </c>
      <c r="B10" s="7" t="s">
        <v>269</v>
      </c>
      <c r="C10" s="6">
        <v>26</v>
      </c>
      <c r="D10" s="8" t="s">
        <v>270</v>
      </c>
      <c r="E10" s="9" t="s">
        <v>285</v>
      </c>
      <c r="F10" s="10" t="s">
        <v>286</v>
      </c>
      <c r="G10" s="11">
        <v>35125000000</v>
      </c>
      <c r="H10" s="9" t="s">
        <v>22</v>
      </c>
      <c r="I10" s="9" t="s">
        <v>112</v>
      </c>
      <c r="J10" s="10" t="s">
        <v>287</v>
      </c>
      <c r="K10" s="10" t="s">
        <v>288</v>
      </c>
      <c r="L10" s="19" t="s">
        <v>289</v>
      </c>
      <c r="M10" s="13">
        <v>0</v>
      </c>
      <c r="N10" s="14">
        <v>1</v>
      </c>
      <c r="O10" s="13" t="s">
        <v>290</v>
      </c>
      <c r="P10" s="16">
        <v>35125000000</v>
      </c>
      <c r="Q10" s="16">
        <v>0</v>
      </c>
      <c r="R10" s="16">
        <v>0</v>
      </c>
      <c r="S10" s="42"/>
      <c r="T10" s="42"/>
      <c r="U10" s="42"/>
      <c r="V10" s="42"/>
      <c r="W10" s="42">
        <f t="shared" si="0"/>
        <v>0</v>
      </c>
      <c r="X10" s="37"/>
      <c r="Y10" s="37"/>
      <c r="Z10" s="37"/>
      <c r="AA10" s="37"/>
      <c r="AB10" s="37">
        <f t="shared" si="1"/>
        <v>0</v>
      </c>
      <c r="AC10" s="46"/>
      <c r="AD10" s="46"/>
      <c r="AE10" s="45"/>
    </row>
    <row r="11" spans="1:32" ht="409.5" x14ac:dyDescent="0.25">
      <c r="A11" s="6">
        <v>5</v>
      </c>
      <c r="B11" s="7" t="s">
        <v>307</v>
      </c>
      <c r="C11" s="6">
        <v>33</v>
      </c>
      <c r="D11" s="8" t="s">
        <v>308</v>
      </c>
      <c r="E11" s="9" t="s">
        <v>309</v>
      </c>
      <c r="F11" s="10" t="s">
        <v>310</v>
      </c>
      <c r="G11" s="25">
        <v>23162000000</v>
      </c>
      <c r="H11" s="9" t="s">
        <v>22</v>
      </c>
      <c r="I11" s="9" t="s">
        <v>112</v>
      </c>
      <c r="J11" s="10" t="s">
        <v>311</v>
      </c>
      <c r="K11" s="10" t="s">
        <v>312</v>
      </c>
      <c r="L11" s="19" t="s">
        <v>313</v>
      </c>
      <c r="M11" s="13">
        <v>0</v>
      </c>
      <c r="N11" s="14">
        <v>1</v>
      </c>
      <c r="O11" s="13" t="s">
        <v>259</v>
      </c>
      <c r="P11" s="16">
        <v>23162000000</v>
      </c>
      <c r="Q11" s="16">
        <v>0</v>
      </c>
      <c r="R11" s="16">
        <v>0</v>
      </c>
      <c r="S11" s="42"/>
      <c r="T11" s="42"/>
      <c r="U11" s="42"/>
      <c r="V11" s="42"/>
      <c r="W11" s="42"/>
      <c r="X11" s="37"/>
      <c r="Y11" s="37"/>
      <c r="Z11" s="37"/>
      <c r="AA11" s="37"/>
      <c r="AB11" s="37">
        <f t="shared" si="1"/>
        <v>0</v>
      </c>
      <c r="AC11" s="46"/>
      <c r="AD11" s="46"/>
      <c r="AE11" s="45"/>
    </row>
    <row r="12" spans="1:32" x14ac:dyDescent="0.25">
      <c r="G12" s="32">
        <f>SUM(G2:G11)</f>
        <v>117196000000</v>
      </c>
      <c r="H12" s="32">
        <f t="shared" ref="H12:W12" si="2">SUM(H2:H11)</f>
        <v>0</v>
      </c>
      <c r="I12" s="32">
        <f t="shared" si="2"/>
        <v>0</v>
      </c>
      <c r="J12" s="32">
        <f t="shared" si="2"/>
        <v>0</v>
      </c>
      <c r="K12" s="32">
        <f t="shared" si="2"/>
        <v>0</v>
      </c>
      <c r="L12" s="32">
        <f t="shared" si="2"/>
        <v>0</v>
      </c>
      <c r="M12" s="32">
        <f t="shared" si="2"/>
        <v>2373</v>
      </c>
      <c r="N12" s="32"/>
      <c r="O12" s="32">
        <f t="shared" si="2"/>
        <v>0</v>
      </c>
      <c r="P12" s="32">
        <f t="shared" si="2"/>
        <v>117196000000</v>
      </c>
      <c r="Q12" s="32">
        <f t="shared" si="2"/>
        <v>0</v>
      </c>
      <c r="R12" s="32">
        <f t="shared" si="2"/>
        <v>0</v>
      </c>
      <c r="S12" s="44">
        <f t="shared" si="2"/>
        <v>0</v>
      </c>
      <c r="T12" s="44">
        <f t="shared" si="2"/>
        <v>0</v>
      </c>
      <c r="U12" s="44">
        <f t="shared" si="2"/>
        <v>0</v>
      </c>
      <c r="V12" s="44">
        <f t="shared" si="2"/>
        <v>0</v>
      </c>
      <c r="W12" s="44">
        <f t="shared" si="2"/>
        <v>0</v>
      </c>
      <c r="X12" s="39"/>
      <c r="Y12" s="39"/>
      <c r="Z12" s="39"/>
      <c r="AA12" s="39"/>
      <c r="AB12" s="39"/>
      <c r="AC12" s="29"/>
      <c r="AD12" s="29"/>
      <c r="AE12" s="44">
        <f>SUM(AE2:AE11)</f>
        <v>0</v>
      </c>
    </row>
    <row r="13" spans="1:32" x14ac:dyDescent="0.25">
      <c r="S13" s="43"/>
      <c r="T13" s="43"/>
      <c r="U13" s="43"/>
      <c r="V13" s="43"/>
      <c r="W13" s="43"/>
      <c r="X13" s="38"/>
      <c r="Y13" s="38"/>
      <c r="Z13" s="38"/>
      <c r="AA13" s="38"/>
      <c r="AB13" s="38"/>
      <c r="AC13" s="29"/>
      <c r="AD13" s="29"/>
      <c r="AE13" s="45"/>
    </row>
    <row r="14" spans="1:32" x14ac:dyDescent="0.25">
      <c r="S14" s="43"/>
      <c r="T14" s="43"/>
      <c r="U14" s="43"/>
      <c r="V14" s="43"/>
      <c r="W14" s="43"/>
      <c r="X14" s="38"/>
      <c r="Y14" s="38"/>
      <c r="Z14" s="38"/>
      <c r="AA14" s="38"/>
      <c r="AB14" s="38"/>
      <c r="AC14" s="29"/>
      <c r="AD14" s="29"/>
      <c r="AE14" s="45"/>
    </row>
    <row r="15" spans="1:32" x14ac:dyDescent="0.25">
      <c r="S15" s="43"/>
      <c r="T15" s="43"/>
      <c r="U15" s="43"/>
      <c r="V15" s="43"/>
      <c r="W15" s="43"/>
      <c r="X15" s="38"/>
      <c r="Y15" s="38"/>
      <c r="Z15" s="38"/>
      <c r="AA15" s="38"/>
      <c r="AB15" s="38"/>
      <c r="AC15" s="29"/>
      <c r="AD15" s="29"/>
      <c r="AE15" s="45"/>
    </row>
    <row r="16" spans="1:32" x14ac:dyDescent="0.25">
      <c r="S16" s="43"/>
      <c r="T16" s="43"/>
      <c r="U16" s="43"/>
      <c r="V16" s="43"/>
      <c r="W16" s="43"/>
      <c r="X16" s="38"/>
      <c r="Y16" s="38"/>
      <c r="Z16" s="38"/>
      <c r="AA16" s="38"/>
      <c r="AB16" s="38"/>
      <c r="AC16" s="29"/>
      <c r="AD16" s="29"/>
      <c r="AE16" s="45"/>
    </row>
    <row r="17" spans="19:31" x14ac:dyDescent="0.25">
      <c r="S17" s="43"/>
      <c r="T17" s="43"/>
      <c r="U17" s="43"/>
      <c r="V17" s="43"/>
      <c r="W17" s="43"/>
      <c r="X17" s="38"/>
      <c r="Y17" s="38"/>
      <c r="Z17" s="38"/>
      <c r="AA17" s="38"/>
      <c r="AB17" s="38"/>
      <c r="AC17" s="29"/>
      <c r="AD17" s="29"/>
      <c r="AE17" s="45"/>
    </row>
    <row r="18" spans="19:31" x14ac:dyDescent="0.25">
      <c r="S18" s="43"/>
      <c r="T18" s="43"/>
      <c r="U18" s="43"/>
      <c r="V18" s="43"/>
      <c r="W18" s="43"/>
      <c r="X18" s="38"/>
      <c r="Y18" s="38"/>
      <c r="Z18" s="38"/>
      <c r="AA18" s="38"/>
      <c r="AB18" s="38"/>
      <c r="AC18" s="29"/>
      <c r="AD18" s="29"/>
      <c r="AE18" s="45"/>
    </row>
    <row r="19" spans="19:31" x14ac:dyDescent="0.25">
      <c r="S19" s="43"/>
      <c r="T19" s="43"/>
      <c r="U19" s="43"/>
      <c r="V19" s="43"/>
      <c r="W19" s="43"/>
      <c r="X19" s="38"/>
      <c r="Y19" s="38"/>
      <c r="Z19" s="38"/>
      <c r="AA19" s="38"/>
      <c r="AB19" s="38"/>
      <c r="AC19" s="29"/>
      <c r="AD19" s="29"/>
      <c r="AE19" s="45"/>
    </row>
    <row r="20" spans="19:31" x14ac:dyDescent="0.25">
      <c r="S20" s="43"/>
      <c r="T20" s="43"/>
      <c r="U20" s="43"/>
      <c r="V20" s="43"/>
      <c r="W20" s="43"/>
      <c r="X20" s="38"/>
      <c r="Y20" s="38"/>
      <c r="Z20" s="38"/>
      <c r="AA20" s="38"/>
      <c r="AB20" s="38"/>
      <c r="AC20" s="29"/>
      <c r="AD20" s="29"/>
      <c r="AE20" s="45"/>
    </row>
    <row r="21" spans="19:31" x14ac:dyDescent="0.25">
      <c r="S21" s="43"/>
      <c r="T21" s="43"/>
      <c r="U21" s="43"/>
      <c r="V21" s="43"/>
      <c r="W21" s="43"/>
      <c r="X21" s="38"/>
      <c r="Y21" s="38"/>
      <c r="Z21" s="38"/>
      <c r="AA21" s="38"/>
      <c r="AB21" s="38"/>
      <c r="AC21" s="29"/>
      <c r="AD21" s="29"/>
      <c r="AE21" s="45"/>
    </row>
    <row r="22" spans="19:31" x14ac:dyDescent="0.25">
      <c r="S22" s="43"/>
      <c r="T22" s="43"/>
      <c r="U22" s="43"/>
      <c r="V22" s="43"/>
      <c r="W22" s="43"/>
      <c r="X22" s="38"/>
      <c r="Y22" s="38"/>
      <c r="Z22" s="38"/>
      <c r="AA22" s="38"/>
      <c r="AB22" s="38"/>
      <c r="AC22" s="29"/>
      <c r="AD22" s="29"/>
      <c r="AE22" s="45"/>
    </row>
    <row r="23" spans="19:31" x14ac:dyDescent="0.25">
      <c r="S23" s="43"/>
      <c r="T23" s="43"/>
      <c r="U23" s="43"/>
      <c r="V23" s="43"/>
      <c r="W23" s="43"/>
      <c r="X23" s="38"/>
      <c r="Y23" s="38"/>
      <c r="Z23" s="38"/>
      <c r="AA23" s="38"/>
      <c r="AB23" s="38"/>
      <c r="AC23" s="29"/>
      <c r="AD23" s="29"/>
      <c r="AE23" s="45"/>
    </row>
    <row r="24" spans="19:31" x14ac:dyDescent="0.25">
      <c r="S24" s="43"/>
      <c r="T24" s="43"/>
      <c r="U24" s="43"/>
      <c r="V24" s="43"/>
      <c r="W24" s="43"/>
      <c r="X24" s="38"/>
      <c r="Y24" s="38"/>
      <c r="Z24" s="38"/>
      <c r="AA24" s="38"/>
      <c r="AB24" s="38"/>
      <c r="AC24" s="29"/>
      <c r="AD24" s="29"/>
      <c r="AE24" s="45"/>
    </row>
    <row r="25" spans="19:31" x14ac:dyDescent="0.25">
      <c r="S25" s="43"/>
      <c r="T25" s="43"/>
      <c r="U25" s="43"/>
      <c r="V25" s="43"/>
      <c r="W25" s="43"/>
      <c r="X25" s="38"/>
      <c r="Y25" s="38"/>
      <c r="Z25" s="38"/>
      <c r="AA25" s="38"/>
      <c r="AB25" s="38"/>
      <c r="AC25" s="29"/>
      <c r="AD25" s="29"/>
      <c r="AE25" s="45"/>
    </row>
    <row r="26" spans="19:31" x14ac:dyDescent="0.25">
      <c r="S26" s="43"/>
      <c r="T26" s="43"/>
      <c r="U26" s="43"/>
      <c r="V26" s="43"/>
      <c r="W26" s="43"/>
      <c r="X26" s="38"/>
      <c r="Y26" s="38"/>
      <c r="Z26" s="38"/>
      <c r="AA26" s="38"/>
      <c r="AB26" s="38"/>
      <c r="AC26" s="29"/>
      <c r="AD26" s="29"/>
      <c r="AE26" s="45"/>
    </row>
    <row r="27" spans="19:31" x14ac:dyDescent="0.25">
      <c r="S27" s="43"/>
      <c r="T27" s="43"/>
      <c r="U27" s="43"/>
      <c r="V27" s="43"/>
      <c r="W27" s="43"/>
      <c r="X27" s="38"/>
      <c r="Y27" s="38"/>
      <c r="Z27" s="38"/>
      <c r="AA27" s="38"/>
      <c r="AB27" s="38"/>
      <c r="AC27" s="29"/>
      <c r="AD27" s="29"/>
      <c r="AE27" s="45"/>
    </row>
    <row r="28" spans="19:31" x14ac:dyDescent="0.25">
      <c r="S28" s="43"/>
      <c r="T28" s="43"/>
      <c r="U28" s="43"/>
      <c r="V28" s="43"/>
      <c r="W28" s="43"/>
      <c r="X28" s="38"/>
      <c r="Y28" s="38"/>
      <c r="Z28" s="38"/>
      <c r="AA28" s="38"/>
      <c r="AB28" s="38"/>
      <c r="AC28" s="29"/>
      <c r="AD28" s="29"/>
      <c r="AE28" s="45"/>
    </row>
    <row r="29" spans="19:31" x14ac:dyDescent="0.25">
      <c r="S29" s="43"/>
      <c r="T29" s="43"/>
      <c r="U29" s="43"/>
      <c r="V29" s="43"/>
      <c r="W29" s="43"/>
      <c r="X29" s="38"/>
      <c r="Y29" s="38"/>
      <c r="Z29" s="38"/>
      <c r="AA29" s="38"/>
      <c r="AB29" s="38"/>
      <c r="AC29" s="29"/>
      <c r="AD29" s="29"/>
      <c r="AE29" s="45"/>
    </row>
    <row r="30" spans="19:31" x14ac:dyDescent="0.25">
      <c r="S30" s="43"/>
      <c r="T30" s="43"/>
      <c r="U30" s="43"/>
      <c r="V30" s="43"/>
      <c r="W30" s="43"/>
      <c r="X30" s="38"/>
      <c r="Y30" s="38"/>
      <c r="Z30" s="38"/>
      <c r="AA30" s="38"/>
      <c r="AB30" s="38"/>
      <c r="AC30" s="29"/>
      <c r="AD30" s="29"/>
      <c r="AE30" s="45"/>
    </row>
    <row r="31" spans="19:31" x14ac:dyDescent="0.25">
      <c r="S31" s="43"/>
      <c r="T31" s="43"/>
      <c r="U31" s="43"/>
      <c r="V31" s="43"/>
      <c r="W31" s="43"/>
      <c r="X31" s="38"/>
      <c r="Y31" s="38"/>
      <c r="Z31" s="38"/>
      <c r="AA31" s="38"/>
      <c r="AB31" s="38"/>
      <c r="AC31" s="29"/>
      <c r="AD31" s="29"/>
      <c r="AE31" s="45"/>
    </row>
    <row r="32" spans="19:31" x14ac:dyDescent="0.25">
      <c r="S32" s="43"/>
      <c r="T32" s="43"/>
      <c r="U32" s="43"/>
      <c r="V32" s="43"/>
      <c r="W32" s="43"/>
      <c r="X32" s="38"/>
      <c r="Y32" s="38"/>
      <c r="Z32" s="38"/>
      <c r="AA32" s="38"/>
      <c r="AB32" s="38"/>
      <c r="AC32" s="29"/>
      <c r="AD32" s="29"/>
      <c r="AE32" s="45"/>
    </row>
  </sheetData>
  <pageMargins left="0.7" right="0.7" top="0.75" bottom="0.75" header="0.3" footer="0.3"/>
  <customProperties>
    <customPr name="_pios_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Hoja1</vt:lpstr>
      <vt:lpstr>SCRD</vt:lpstr>
      <vt:lpstr>OFB</vt:lpstr>
      <vt:lpstr>IDRD completa</vt:lpstr>
      <vt:lpstr>IDRD</vt:lpstr>
      <vt:lpstr>IDPC</vt:lpstr>
      <vt:lpstr>IDARTES</vt:lpstr>
      <vt:lpstr>FUGA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Restrepo Soto</dc:creator>
  <cp:lastModifiedBy>Nancy Elizabeth Moreno Segura</cp:lastModifiedBy>
  <dcterms:created xsi:type="dcterms:W3CDTF">2024-03-19T22:36:54Z</dcterms:created>
  <dcterms:modified xsi:type="dcterms:W3CDTF">2025-03-07T17:23:48Z</dcterms:modified>
</cp:coreProperties>
</file>